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228" windowHeight="9300" firstSheet="4" activeTab="4"/>
  </bookViews>
  <sheets>
    <sheet name="Moderate accel spectra (Hz)" sheetId="1" r:id="rId1"/>
    <sheet name="Moderate accel spectra (sec)" sheetId="2" r:id="rId2"/>
    <sheet name="Moderate velocity spectra" sheetId="3" r:id="rId3"/>
    <sheet name="Moderate DesignResponseSpectra" sheetId="4" r:id="rId4"/>
    <sheet name="Severe accel spectra (Hz)" sheetId="5" r:id="rId5"/>
    <sheet name="Severe accel spectra (sec)" sheetId="6" r:id="rId6"/>
    <sheet name="Severe DesignResponseSpec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<sst xmlns="http://schemas.openxmlformats.org/spreadsheetml/2006/main" count="109" uniqueCount="48">
  <si>
    <t>Moderate Earthquake Design Spectra for LIGO Detector Equipment</t>
  </si>
  <si>
    <t>Ref: A. Chopra, Dynamics of Structures: Theory and Applications to Earthquake Engineering, Prentice Hall, 1995.</t>
  </si>
  <si>
    <t>ago</t>
  </si>
  <si>
    <t>vgo</t>
  </si>
  <si>
    <t>dgo</t>
  </si>
  <si>
    <t>g</t>
  </si>
  <si>
    <t>m/s^2</t>
  </si>
  <si>
    <t>m/s</t>
  </si>
  <si>
    <t>m</t>
  </si>
  <si>
    <t>Peak Ground Motion Parameters:</t>
  </si>
  <si>
    <t>peak acceleration at Hanford, WA for a 10% exceedance probability in 50 years</t>
  </si>
  <si>
    <t>A. Chopra, pg. 222: typically vgo/ago = 48 in/s/g</t>
  </si>
  <si>
    <t>A. Chopra, pg. 222: typically ago * dgo/vgo^2 = 6</t>
  </si>
  <si>
    <t>Amplification Factors for Elastic Design Spectra</t>
  </si>
  <si>
    <t>A. Chopra, pg. 221</t>
  </si>
  <si>
    <t>damping = 5%, One sigma level</t>
  </si>
  <si>
    <t>aa</t>
  </si>
  <si>
    <t>av</t>
  </si>
  <si>
    <t>ad</t>
  </si>
  <si>
    <t>acceleration</t>
  </si>
  <si>
    <t>velocity</t>
  </si>
  <si>
    <t>displacement</t>
  </si>
  <si>
    <t>v</t>
  </si>
  <si>
    <t>a</t>
  </si>
  <si>
    <t>T1</t>
  </si>
  <si>
    <t>Ta</t>
  </si>
  <si>
    <t>Tb</t>
  </si>
  <si>
    <t>Tc</t>
  </si>
  <si>
    <t>Td</t>
  </si>
  <si>
    <t>Te</t>
  </si>
  <si>
    <t>Tf</t>
  </si>
  <si>
    <t>T2</t>
  </si>
  <si>
    <t>Design Spectra Parameters</t>
  </si>
  <si>
    <t>d</t>
  </si>
  <si>
    <t>Probability</t>
  </si>
  <si>
    <t>Probability of Exceedance in 50 yr.</t>
  </si>
  <si>
    <t>Olympia, 2001 (characterized in the media as a 1 in fifty yr event)</t>
  </si>
  <si>
    <t>Proposed LIGO Moderate EQ Design Level</t>
  </si>
  <si>
    <t>Peak Gnd Accel for UBC design level</t>
  </si>
  <si>
    <t>T (sec)</t>
  </si>
  <si>
    <t>A (m/s^2)</t>
  </si>
  <si>
    <t>V (m/s)</t>
  </si>
  <si>
    <t>D (m)</t>
  </si>
  <si>
    <t>A (g)</t>
  </si>
  <si>
    <t>f (Hz)</t>
  </si>
  <si>
    <t>Severe Earthquake Design Spectra for LIGO Detector Equipment</t>
  </si>
  <si>
    <t>Horiz</t>
  </si>
  <si>
    <t>Vert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</si>
</sst>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1425"/>
          <c:w val="0.95275"/>
          <c:h val="0.93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'Moderate DesignResponseSpectra'!$D$37</c:f>
              <c:strCache>
                <c:ptCount val="1"/>
                <c:pt idx="0">
                  <c:v>V (m/s)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'Moderate DesignResponseSpectra'!$G$38:$G$45</c:f>
              <c:numCache>
                <c:ptCount val="8"/>
                <c:pt idx="0">
                  <c:v>100</c:v>
                </c:pt>
                <c:pt idx="1">
                  <c:v>33</c:v>
                </c:pt>
                <c:pt idx="2">
                  <c:v>8</c:v>
                </c:pt>
                <c:pt idx="3">
                  <c:v>1.5134975801900457</c:v>
                </c:pt>
                <c:pt idx="4">
                  <c:v>0.2449744573321994</c:v>
                </c:pt>
                <c:pt idx="5">
                  <c:v>0.1</c:v>
                </c:pt>
                <c:pt idx="6">
                  <c:v>0.030303030303030304</c:v>
                </c:pt>
                <c:pt idx="7">
                  <c:v>0.02</c:v>
                </c:pt>
              </c:numCache>
            </c:numRef>
          </c:xVal>
          <c:yVal>
            <c:numRef>
              <c:f>'Moderate DesignResponseSpectra'!$F$38:$F$45</c:f>
              <c:numCache>
                <c:ptCount val="8"/>
                <c:pt idx="0">
                  <c:v>0.04</c:v>
                </c:pt>
                <c:pt idx="1">
                  <c:v>0.04</c:v>
                </c:pt>
                <c:pt idx="2">
                  <c:v>0.10840000000000001</c:v>
                </c:pt>
                <c:pt idx="3">
                  <c:v>0.10840000000000001</c:v>
                </c:pt>
                <c:pt idx="4">
                  <c:v>0.017545605306799335</c:v>
                </c:pt>
                <c:pt idx="5">
                  <c:v>0.002923659198797139</c:v>
                </c:pt>
                <c:pt idx="6">
                  <c:v>0.00013356811894600182</c:v>
                </c:pt>
                <c:pt idx="7">
                  <c:v>5.8182272612878404E-05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'Moderate DesignResponseSpectra'!$G$38:$G$45</c:f>
              <c:numCache>
                <c:ptCount val="8"/>
                <c:pt idx="0">
                  <c:v>100</c:v>
                </c:pt>
                <c:pt idx="1">
                  <c:v>33</c:v>
                </c:pt>
                <c:pt idx="2">
                  <c:v>8</c:v>
                </c:pt>
                <c:pt idx="3">
                  <c:v>1.5134975801900457</c:v>
                </c:pt>
                <c:pt idx="4">
                  <c:v>0.2449744573321994</c:v>
                </c:pt>
                <c:pt idx="5">
                  <c:v>0.1</c:v>
                </c:pt>
                <c:pt idx="6">
                  <c:v>0.030303030303030304</c:v>
                </c:pt>
                <c:pt idx="7">
                  <c:v>0.02</c:v>
                </c:pt>
              </c:numCache>
            </c:numRef>
          </c:xVal>
          <c:yVal>
            <c:numRef>
              <c:f>'Moderate DesignResponseSpectra'!$H$38:$H$45</c:f>
              <c:numCache>
                <c:ptCount val="8"/>
                <c:pt idx="0">
                  <c:v>0.01</c:v>
                </c:pt>
                <c:pt idx="1">
                  <c:v>0.01</c:v>
                </c:pt>
                <c:pt idx="2">
                  <c:v>0.027100000000000003</c:v>
                </c:pt>
                <c:pt idx="3">
                  <c:v>0.027100000000000003</c:v>
                </c:pt>
                <c:pt idx="4">
                  <c:v>0.004386401326699834</c:v>
                </c:pt>
                <c:pt idx="5">
                  <c:v>0.0007309147996992847</c:v>
                </c:pt>
                <c:pt idx="6">
                  <c:v>3.3392029736500454E-05</c:v>
                </c:pt>
                <c:pt idx="7">
                  <c:v>1.4545568153219601E-05</c:v>
                </c:pt>
              </c:numCache>
            </c:numRef>
          </c:yVal>
          <c:smooth val="0"/>
        </c:ser>
        <c:axId val="32262388"/>
        <c:axId val="21926037"/>
      </c:scatterChart>
      <c:valAx>
        <c:axId val="3226238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Natural Frequency (Hz)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1926037"/>
        <c:crossesAt val="1E-06"/>
        <c:crossBetween val="midCat"/>
        <c:dispUnits/>
      </c:valAx>
      <c:valAx>
        <c:axId val="2192603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Acceleration (g)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2262388"/>
        <c:crossesAt val="1E-06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09425"/>
          <c:w val="0.95275"/>
          <c:h val="0.85075"/>
        </c:manualLayout>
      </c:layout>
      <c:scatterChart>
        <c:scatterStyle val="line"/>
        <c:varyColors val="0"/>
        <c:ser>
          <c:idx val="0"/>
          <c:order val="0"/>
          <c:tx>
            <c:strRef>
              <c:f>'Moderate DesignResponseSpectra'!$D$37</c:f>
              <c:strCache>
                <c:ptCount val="1"/>
                <c:pt idx="0">
                  <c:v>V (m/s)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'Moderate DesignResponseSpectra'!$A$38:$A$45</c:f>
              <c:numCache>
                <c:ptCount val="8"/>
                <c:pt idx="0">
                  <c:v>0.01</c:v>
                </c:pt>
                <c:pt idx="1">
                  <c:v>0.030303030303030304</c:v>
                </c:pt>
                <c:pt idx="2">
                  <c:v>0.125</c:v>
                </c:pt>
                <c:pt idx="3">
                  <c:v>0.6607212413741902</c:v>
                </c:pt>
                <c:pt idx="4">
                  <c:v>4.0820582312544635</c:v>
                </c:pt>
                <c:pt idx="5">
                  <c:v>10</c:v>
                </c:pt>
                <c:pt idx="6">
                  <c:v>33</c:v>
                </c:pt>
                <c:pt idx="7">
                  <c:v>50</c:v>
                </c:pt>
              </c:numCache>
            </c:numRef>
          </c:xVal>
          <c:yVal>
            <c:numRef>
              <c:f>'Moderate DesignResponseSpectra'!$F$38:$F$45</c:f>
              <c:numCache>
                <c:ptCount val="8"/>
                <c:pt idx="0">
                  <c:v>0.04</c:v>
                </c:pt>
                <c:pt idx="1">
                  <c:v>0.04</c:v>
                </c:pt>
                <c:pt idx="2">
                  <c:v>0.10840000000000001</c:v>
                </c:pt>
                <c:pt idx="3">
                  <c:v>0.10840000000000001</c:v>
                </c:pt>
                <c:pt idx="4">
                  <c:v>0.017545605306799335</c:v>
                </c:pt>
                <c:pt idx="5">
                  <c:v>0.002923659198797139</c:v>
                </c:pt>
                <c:pt idx="6">
                  <c:v>0.00013356811894600182</c:v>
                </c:pt>
                <c:pt idx="7">
                  <c:v>5.8182272612878404E-05</c:v>
                </c:pt>
              </c:numCache>
            </c:numRef>
          </c:yVal>
          <c:smooth val="0"/>
        </c:ser>
        <c:axId val="63116606"/>
        <c:axId val="31178543"/>
      </c:scatterChart>
      <c:valAx>
        <c:axId val="6311660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Period, T (sec)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1178543"/>
        <c:crossesAt val="1E-06"/>
        <c:crossBetween val="midCat"/>
        <c:dispUnits/>
      </c:valAx>
      <c:valAx>
        <c:axId val="3117854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Acceleration (g)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3116606"/>
        <c:crossesAt val="1E-06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09425"/>
          <c:w val="0.95275"/>
          <c:h val="0.85075"/>
        </c:manualLayout>
      </c:layout>
      <c:scatterChart>
        <c:scatterStyle val="line"/>
        <c:varyColors val="0"/>
        <c:ser>
          <c:idx val="0"/>
          <c:order val="0"/>
          <c:tx>
            <c:strRef>
              <c:f>'Moderate DesignResponseSpectra'!$D$37</c:f>
              <c:strCache>
                <c:ptCount val="1"/>
                <c:pt idx="0">
                  <c:v>V (m/s)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'Moderate DesignResponseSpectra'!$A$38:$A$45</c:f>
              <c:numCache>
                <c:ptCount val="8"/>
                <c:pt idx="0">
                  <c:v>0.01</c:v>
                </c:pt>
                <c:pt idx="1">
                  <c:v>0.030303030303030304</c:v>
                </c:pt>
                <c:pt idx="2">
                  <c:v>0.125</c:v>
                </c:pt>
                <c:pt idx="3">
                  <c:v>0.6607212413741902</c:v>
                </c:pt>
                <c:pt idx="4">
                  <c:v>4.0820582312544635</c:v>
                </c:pt>
                <c:pt idx="5">
                  <c:v>10</c:v>
                </c:pt>
                <c:pt idx="6">
                  <c:v>33</c:v>
                </c:pt>
                <c:pt idx="7">
                  <c:v>50</c:v>
                </c:pt>
              </c:numCache>
            </c:numRef>
          </c:xVal>
          <c:yVal>
            <c:numRef>
              <c:f>'Moderate DesignResponseSpectra'!$D$38:$D$45</c:f>
              <c:numCache>
                <c:ptCount val="8"/>
                <c:pt idx="0">
                  <c:v>0.0006264338560097001</c:v>
                </c:pt>
                <c:pt idx="1">
                  <c:v>0.0018982844121506063</c:v>
                </c:pt>
                <c:pt idx="2">
                  <c:v>0.021220446872328592</c:v>
                </c:pt>
                <c:pt idx="3">
                  <c:v>0.11216639999999999</c:v>
                </c:pt>
                <c:pt idx="4">
                  <c:v>0.11216639999999999</c:v>
                </c:pt>
                <c:pt idx="5">
                  <c:v>0.04578697763901805</c:v>
                </c:pt>
                <c:pt idx="6">
                  <c:v>0.006902906322782762</c:v>
                </c:pt>
                <c:pt idx="7">
                  <c:v>0.004555918173036622</c:v>
                </c:pt>
              </c:numCache>
            </c:numRef>
          </c:yVal>
          <c:smooth val="0"/>
        </c:ser>
        <c:axId val="12171432"/>
        <c:axId val="42434025"/>
      </c:scatterChart>
      <c:valAx>
        <c:axId val="1217143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Period, T (sec)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2434025"/>
        <c:crossesAt val="1E-06"/>
        <c:crossBetween val="midCat"/>
        <c:dispUnits/>
      </c:valAx>
      <c:valAx>
        <c:axId val="4243402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Velocity, V (m/s)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2171432"/>
        <c:crossesAt val="1E-06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225"/>
          <c:w val="0.72275"/>
          <c:h val="0.901"/>
        </c:manualLayout>
      </c:layout>
      <c:scatterChart>
        <c:scatterStyle val="smoothMarker"/>
        <c:varyColors val="0"/>
        <c:ser>
          <c:idx val="0"/>
          <c:order val="0"/>
          <c:tx>
            <c:v>USGS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'Moderate DesignResponseSpectra'!$A$8:$A$10</c:f>
              <c:numCache/>
            </c:numRef>
          </c:xVal>
          <c:yVal>
            <c:numRef>
              <c:f>'Moderate DesignResponseSpectra'!$B$8:$B$10</c:f>
              <c:numCache/>
            </c:numRef>
          </c:yVal>
          <c:smooth val="1"/>
        </c:ser>
        <c:ser>
          <c:idx val="3"/>
          <c:order val="1"/>
          <c:tx>
            <c:v>UBC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'Moderate DesignResponseSpectra'!$A$13</c:f>
              <c:numCache/>
            </c:numRef>
          </c:xVal>
          <c:yVal>
            <c:numRef>
              <c:f>'Moderate DesignResponseSpectra'!$B$13</c:f>
              <c:numCache/>
            </c:numRef>
          </c:yVal>
          <c:smooth val="1"/>
        </c:ser>
        <c:ser>
          <c:idx val="1"/>
          <c:order val="2"/>
          <c:tx>
            <c:v>moderate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'Moderate DesignResponseSpectra'!$A$11</c:f>
              <c:numCache/>
            </c:numRef>
          </c:xVal>
          <c:yVal>
            <c:numRef>
              <c:f>'Moderate DesignResponseSpectra'!$B$11</c:f>
              <c:numCache/>
            </c:numRef>
          </c:yVal>
          <c:smooth val="1"/>
        </c:ser>
        <c:ser>
          <c:idx val="2"/>
          <c:order val="3"/>
          <c:tx>
            <c:v>Olympia, 2001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'Moderate DesignResponseSpectra'!$A$12</c:f>
              <c:numCache/>
            </c:numRef>
          </c:xVal>
          <c:yVal>
            <c:numRef>
              <c:f>'Moderate DesignResponseSpectra'!$B$12</c:f>
              <c:numCache/>
            </c:numRef>
          </c:yVal>
          <c:smooth val="1"/>
        </c:ser>
        <c:ser>
          <c:idx val="4"/>
          <c:order val="4"/>
          <c:tx>
            <c:v>(extrapolation)</c:v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'Moderate DesignResponseSpectra'!$A$10:$A$12</c:f>
              <c:numCache/>
            </c:numRef>
          </c:xVal>
          <c:yVal>
            <c:numRef>
              <c:f>'Moderate DesignResponseSpectra'!$B$10:$B$12</c:f>
              <c:numCache/>
            </c:numRef>
          </c:yVal>
          <c:smooth val="1"/>
        </c:ser>
        <c:axId val="46361906"/>
        <c:axId val="14603971"/>
      </c:scatterChart>
      <c:valAx>
        <c:axId val="4636190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of Exceedance in 50 years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03971"/>
        <c:crosses val="autoZero"/>
        <c:crossBetween val="midCat"/>
        <c:dispUnits/>
      </c:valAx>
      <c:valAx>
        <c:axId val="14603971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Peak Ground Acceleration (g)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619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5"/>
          <c:y val="0.16175"/>
          <c:w val="0.20675"/>
          <c:h val="0.2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1425"/>
          <c:w val="0.95275"/>
          <c:h val="0.931"/>
        </c:manualLayout>
      </c:layout>
      <c:scatterChart>
        <c:scatterStyle val="line"/>
        <c:varyColors val="0"/>
        <c:ser>
          <c:idx val="0"/>
          <c:order val="0"/>
          <c:tx>
            <c:strRef>
              <c:f>'Severe DesignResponseSpec'!$F$37</c:f>
              <c:strCache>
                <c:ptCount val="1"/>
                <c:pt idx="0">
                  <c:v>A (g)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'Severe DesignResponseSpec'!$G$38:$G$45</c:f>
              <c:numCache>
                <c:ptCount val="8"/>
                <c:pt idx="0">
                  <c:v>200</c:v>
                </c:pt>
                <c:pt idx="1">
                  <c:v>33</c:v>
                </c:pt>
                <c:pt idx="2">
                  <c:v>8</c:v>
                </c:pt>
                <c:pt idx="3">
                  <c:v>1.5134975801900457</c:v>
                </c:pt>
                <c:pt idx="4">
                  <c:v>0.2449744573321994</c:v>
                </c:pt>
                <c:pt idx="5">
                  <c:v>0.1</c:v>
                </c:pt>
                <c:pt idx="6">
                  <c:v>0.030303030303030304</c:v>
                </c:pt>
                <c:pt idx="7">
                  <c:v>0.02</c:v>
                </c:pt>
              </c:numCache>
            </c:numRef>
          </c:xVal>
          <c:yVal>
            <c:numRef>
              <c:f>'Severe DesignResponseSpec'!$F$38:$F$45</c:f>
              <c:numCache>
                <c:ptCount val="8"/>
                <c:pt idx="0">
                  <c:v>0.15</c:v>
                </c:pt>
                <c:pt idx="1">
                  <c:v>0.15</c:v>
                </c:pt>
                <c:pt idx="2">
                  <c:v>0.4065</c:v>
                </c:pt>
                <c:pt idx="3">
                  <c:v>0.4065</c:v>
                </c:pt>
                <c:pt idx="4">
                  <c:v>0.06579601990049751</c:v>
                </c:pt>
                <c:pt idx="5">
                  <c:v>0.010963721995489272</c:v>
                </c:pt>
                <c:pt idx="6">
                  <c:v>0.0005008804460475069</c:v>
                </c:pt>
                <c:pt idx="7">
                  <c:v>0.00021818352229829402</c:v>
                </c:pt>
              </c:numCache>
            </c:numRef>
          </c:yVal>
          <c:smooth val="0"/>
        </c:ser>
        <c:axId val="64326876"/>
        <c:axId val="42070973"/>
      </c:scatterChart>
      <c:valAx>
        <c:axId val="6432687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Natural Frequency (Hz)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2070973"/>
        <c:crossesAt val="1E-06"/>
        <c:crossBetween val="midCat"/>
        <c:dispUnits/>
      </c:valAx>
      <c:valAx>
        <c:axId val="4207097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Equivalent Acceleration (g)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4326876"/>
        <c:crossesAt val="1E-06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14"/>
          <c:w val="0.938"/>
          <c:h val="0.93"/>
        </c:manualLayout>
      </c:layout>
      <c:scatterChart>
        <c:scatterStyle val="line"/>
        <c:varyColors val="0"/>
        <c:ser>
          <c:idx val="0"/>
          <c:order val="0"/>
          <c:tx>
            <c:strRef>
              <c:f>'Severe DesignResponseSpec'!$F$37</c:f>
              <c:strCache>
                <c:ptCount val="1"/>
                <c:pt idx="0">
                  <c:v>A (g)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'Severe DesignResponseSpec'!$A$38:$A$45</c:f>
              <c:numCache>
                <c:ptCount val="8"/>
                <c:pt idx="0">
                  <c:v>0.005</c:v>
                </c:pt>
                <c:pt idx="1">
                  <c:v>0.030303030303030304</c:v>
                </c:pt>
                <c:pt idx="2">
                  <c:v>0.125</c:v>
                </c:pt>
                <c:pt idx="3">
                  <c:v>0.6607212413741902</c:v>
                </c:pt>
                <c:pt idx="4">
                  <c:v>4.0820582312544635</c:v>
                </c:pt>
                <c:pt idx="5">
                  <c:v>10</c:v>
                </c:pt>
                <c:pt idx="6">
                  <c:v>33</c:v>
                </c:pt>
                <c:pt idx="7">
                  <c:v>50</c:v>
                </c:pt>
              </c:numCache>
            </c:numRef>
          </c:xVal>
          <c:yVal>
            <c:numRef>
              <c:f>'Severe DesignResponseSpec'!$F$38:$F$45</c:f>
              <c:numCache>
                <c:ptCount val="8"/>
                <c:pt idx="0">
                  <c:v>0.15</c:v>
                </c:pt>
                <c:pt idx="1">
                  <c:v>0.15</c:v>
                </c:pt>
                <c:pt idx="2">
                  <c:v>0.4065</c:v>
                </c:pt>
                <c:pt idx="3">
                  <c:v>0.4065</c:v>
                </c:pt>
                <c:pt idx="4">
                  <c:v>0.06579601990049751</c:v>
                </c:pt>
                <c:pt idx="5">
                  <c:v>0.010963721995489272</c:v>
                </c:pt>
                <c:pt idx="6">
                  <c:v>0.0005008804460475069</c:v>
                </c:pt>
                <c:pt idx="7">
                  <c:v>0.00021818352229829402</c:v>
                </c:pt>
              </c:numCache>
            </c:numRef>
          </c:yVal>
          <c:smooth val="0"/>
        </c:ser>
        <c:axId val="43094438"/>
        <c:axId val="52305623"/>
      </c:scatterChart>
      <c:valAx>
        <c:axId val="4309443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Period (sec)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2305623"/>
        <c:crossesAt val="1E-06"/>
        <c:crossBetween val="midCat"/>
        <c:dispUnits/>
      </c:valAx>
      <c:valAx>
        <c:axId val="52305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Equivalent Acceleration (g)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3094438"/>
        <c:crossesAt val="1E-06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225"/>
          <c:w val="0.72275"/>
          <c:h val="0.901"/>
        </c:manualLayout>
      </c:layout>
      <c:scatterChart>
        <c:scatterStyle val="smoothMarker"/>
        <c:varyColors val="0"/>
        <c:ser>
          <c:idx val="0"/>
          <c:order val="0"/>
          <c:tx>
            <c:v>USGS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'Severe DesignResponseSpec'!$A$8:$A$10</c:f>
              <c:numCache/>
            </c:numRef>
          </c:xVal>
          <c:yVal>
            <c:numRef>
              <c:f>'Severe DesignResponseSpec'!$B$8:$B$10</c:f>
              <c:numCache/>
            </c:numRef>
          </c:yVal>
          <c:smooth val="1"/>
        </c:ser>
        <c:ser>
          <c:idx val="3"/>
          <c:order val="1"/>
          <c:tx>
            <c:v>UBC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'Severe DesignResponseSpec'!$A$13</c:f>
              <c:numCache/>
            </c:numRef>
          </c:xVal>
          <c:yVal>
            <c:numRef>
              <c:f>'Severe DesignResponseSpec'!$B$13</c:f>
              <c:numCache/>
            </c:numRef>
          </c:yVal>
          <c:smooth val="1"/>
        </c:ser>
        <c:ser>
          <c:idx val="1"/>
          <c:order val="2"/>
          <c:tx>
            <c:v>moderate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'Severe DesignResponseSpec'!$A$11</c:f>
              <c:numCache/>
            </c:numRef>
          </c:xVal>
          <c:yVal>
            <c:numRef>
              <c:f>'Severe DesignResponseSpec'!$B$11</c:f>
              <c:numCache/>
            </c:numRef>
          </c:yVal>
          <c:smooth val="1"/>
        </c:ser>
        <c:ser>
          <c:idx val="2"/>
          <c:order val="3"/>
          <c:tx>
            <c:v>Olympia, 2001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'Severe DesignResponseSpec'!$A$12</c:f>
              <c:numCache/>
            </c:numRef>
          </c:xVal>
          <c:yVal>
            <c:numRef>
              <c:f>'Severe DesignResponseSpec'!$B$12</c:f>
              <c:numCache/>
            </c:numRef>
          </c:yVal>
          <c:smooth val="1"/>
        </c:ser>
        <c:ser>
          <c:idx val="4"/>
          <c:order val="4"/>
          <c:tx>
            <c:v>(extrapolation)</c:v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'Severe DesignResponseSpec'!$A$10:$A$12</c:f>
              <c:numCache/>
            </c:numRef>
          </c:xVal>
          <c:yVal>
            <c:numRef>
              <c:f>'Severe DesignResponseSpec'!$B$10:$B$12</c:f>
              <c:numCache/>
            </c:numRef>
          </c:yVal>
          <c:smooth val="1"/>
        </c:ser>
        <c:axId val="988560"/>
        <c:axId val="8897041"/>
      </c:scatterChart>
      <c:valAx>
        <c:axId val="98856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of Exceedance in 50 years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97041"/>
        <c:crosses val="autoZero"/>
        <c:crossBetween val="midCat"/>
        <c:dispUnits/>
      </c:valAx>
      <c:valAx>
        <c:axId val="8897041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Peak Ground Acceleration (g)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85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5"/>
          <c:y val="0.1615"/>
          <c:w val="0.20675"/>
          <c:h val="0.2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0.8895</cdr:x>
      <cdr:y>0.236</cdr:y>
    </cdr:from>
    <cdr:to>
      <cdr:x>0.93975</cdr:x>
      <cdr:y>0.2655</cdr:y>
    </cdr:to>
    <cdr:sp>
      <cdr:nvSpPr>
        <cdr:cNvPr id="1" name="Text Box 1"/>
        <cdr:cNvSpPr txBox="1">
          <a:spLocks noChangeArrowheads="1"/>
        </cdr:cNvSpPr>
      </cdr:nvSpPr>
      <cdr:spPr>
        <a:xfrm>
          <a:off x="7705725" y="1390650"/>
          <a:ext cx="438150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0.04 g</a:t>
          </a:r>
        </a:p>
      </cdr:txBody>
    </cdr:sp>
  </cdr:relSizeAnchor>
  <cdr:relSizeAnchor xmlns:cdr="http://schemas.openxmlformats.org/drawingml/2006/chartDrawing">
    <cdr:from>
      <cdr:x>0.6255</cdr:x>
      <cdr:y>0.162</cdr:y>
    </cdr:from>
    <cdr:to>
      <cdr:x>0.675</cdr:x>
      <cdr:y>0.19125</cdr:y>
    </cdr:to>
    <cdr:sp>
      <cdr:nvSpPr>
        <cdr:cNvPr id="2" name="Text Box 2"/>
        <cdr:cNvSpPr txBox="1">
          <a:spLocks noChangeArrowheads="1"/>
        </cdr:cNvSpPr>
      </cdr:nvSpPr>
      <cdr:spPr>
        <a:xfrm>
          <a:off x="5419725" y="952500"/>
          <a:ext cx="428625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0.11 g</a:t>
          </a:r>
        </a:p>
      </cdr:txBody>
    </cdr:sp>
  </cdr:relSizeAnchor>
  <cdr:relSizeAnchor xmlns:cdr="http://schemas.openxmlformats.org/drawingml/2006/chartDrawing">
    <cdr:from>
      <cdr:x>0.6265</cdr:x>
      <cdr:y>0.2655</cdr:y>
    </cdr:from>
    <cdr:to>
      <cdr:x>0.69075</cdr:x>
      <cdr:y>0.29475</cdr:y>
    </cdr:to>
    <cdr:sp>
      <cdr:nvSpPr>
        <cdr:cNvPr id="3" name="Text Box 3"/>
        <cdr:cNvSpPr txBox="1">
          <a:spLocks noChangeArrowheads="1"/>
        </cdr:cNvSpPr>
      </cdr:nvSpPr>
      <cdr:spPr>
        <a:xfrm>
          <a:off x="5429250" y="1571625"/>
          <a:ext cx="552450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0.027 g</a:t>
          </a:r>
        </a:p>
      </cdr:txBody>
    </cdr:sp>
  </cdr:relSizeAnchor>
  <cdr:relSizeAnchor xmlns:cdr="http://schemas.openxmlformats.org/drawingml/2006/chartDrawing">
    <cdr:from>
      <cdr:x>0.89025</cdr:x>
      <cdr:y>0.34125</cdr:y>
    </cdr:from>
    <cdr:to>
      <cdr:x>0.93975</cdr:x>
      <cdr:y>0.37075</cdr:y>
    </cdr:to>
    <cdr:sp>
      <cdr:nvSpPr>
        <cdr:cNvPr id="4" name="Text Box 4"/>
        <cdr:cNvSpPr txBox="1">
          <a:spLocks noChangeArrowheads="1"/>
        </cdr:cNvSpPr>
      </cdr:nvSpPr>
      <cdr:spPr>
        <a:xfrm>
          <a:off x="7715250" y="2019300"/>
          <a:ext cx="428625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0.01 g</a:t>
          </a:r>
        </a:p>
      </cdr:txBody>
    </cdr:sp>
  </cdr:relSizeAnchor>
  <cdr:relSizeAnchor xmlns:cdr="http://schemas.openxmlformats.org/drawingml/2006/chartDrawing">
    <cdr:from>
      <cdr:x>0.4285</cdr:x>
      <cdr:y>0.2145</cdr:y>
    </cdr:from>
    <cdr:to>
      <cdr:x>0.51525</cdr:x>
      <cdr:y>0.24375</cdr:y>
    </cdr:to>
    <cdr:sp>
      <cdr:nvSpPr>
        <cdr:cNvPr id="5" name="Text Box 5"/>
        <cdr:cNvSpPr txBox="1">
          <a:spLocks noChangeArrowheads="1"/>
        </cdr:cNvSpPr>
      </cdr:nvSpPr>
      <cdr:spPr>
        <a:xfrm>
          <a:off x="3705225" y="1266825"/>
          <a:ext cx="752475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horizontal</a:t>
          </a:r>
        </a:p>
      </cdr:txBody>
    </cdr:sp>
  </cdr:relSizeAnchor>
  <cdr:relSizeAnchor xmlns:cdr="http://schemas.openxmlformats.org/drawingml/2006/chartDrawing">
    <cdr:from>
      <cdr:x>0.5405</cdr:x>
      <cdr:y>0.33625</cdr:y>
    </cdr:from>
    <cdr:to>
      <cdr:x>0.6265</cdr:x>
      <cdr:y>0.36375</cdr:y>
    </cdr:to>
    <cdr:sp>
      <cdr:nvSpPr>
        <cdr:cNvPr id="6" name="Text Box 6"/>
        <cdr:cNvSpPr txBox="1">
          <a:spLocks noChangeArrowheads="1"/>
        </cdr:cNvSpPr>
      </cdr:nvSpPr>
      <cdr:spPr>
        <a:xfrm>
          <a:off x="4676775" y="1990725"/>
          <a:ext cx="742950" cy="1619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vertical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18</xdr:row>
      <xdr:rowOff>28575</xdr:rowOff>
    </xdr:from>
    <xdr:to>
      <xdr:col>19</xdr:col>
      <xdr:colOff>123825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5476875" y="2962275"/>
        <a:ext cx="64389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0.52825</cdr:x>
      <cdr:y>0.07475</cdr:y>
    </cdr:from>
    <cdr:to>
      <cdr:x>0.578</cdr:x>
      <cdr:y>0.104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0" y="438150"/>
          <a:ext cx="428625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0.40 g</a:t>
          </a:r>
        </a:p>
      </cdr:txBody>
    </cdr:sp>
  </cdr:relSizeAnchor>
  <cdr:relSizeAnchor xmlns:cdr="http://schemas.openxmlformats.org/drawingml/2006/chartDrawing">
    <cdr:from>
      <cdr:x>0.759</cdr:x>
      <cdr:y>0.1765</cdr:y>
    </cdr:from>
    <cdr:to>
      <cdr:x>0.80875</cdr:x>
      <cdr:y>0.205</cdr:y>
    </cdr:to>
    <cdr:sp>
      <cdr:nvSpPr>
        <cdr:cNvPr id="2" name="Text Box 4"/>
        <cdr:cNvSpPr txBox="1">
          <a:spLocks noChangeArrowheads="1"/>
        </cdr:cNvSpPr>
      </cdr:nvSpPr>
      <cdr:spPr>
        <a:xfrm>
          <a:off x="6572250" y="1038225"/>
          <a:ext cx="428625" cy="1714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0.15 g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17</xdr:row>
      <xdr:rowOff>85725</xdr:rowOff>
    </xdr:from>
    <xdr:to>
      <xdr:col>22</xdr:col>
      <xdr:colOff>495300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7677150" y="2857500"/>
        <a:ext cx="64389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yne\ops\cooperative%20agreement%202003-2008\Travel\travel02\past%20trips\tri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ps 0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9">
      <selection activeCell="I23" sqref="I23"/>
    </sheetView>
  </sheetViews>
  <sheetFormatPr defaultColWidth="9.140625" defaultRowHeight="12.75"/>
  <cols>
    <col min="1" max="1" width="12.28125" style="0" customWidth="1"/>
  </cols>
  <sheetData>
    <row r="1" ht="12.75">
      <c r="A1" t="s">
        <v>0</v>
      </c>
    </row>
    <row r="3" ht="12.75">
      <c r="A3" t="s">
        <v>1</v>
      </c>
    </row>
    <row r="4" spans="1:3" ht="12.75">
      <c r="A4">
        <v>9.84</v>
      </c>
      <c r="B4" t="s">
        <v>5</v>
      </c>
      <c r="C4" t="s">
        <v>6</v>
      </c>
    </row>
    <row r="6" ht="12.75">
      <c r="A6" t="s">
        <v>35</v>
      </c>
    </row>
    <row r="7" spans="1:12" ht="14.25" customHeight="1">
      <c r="A7" s="1" t="s">
        <v>34</v>
      </c>
      <c r="B7" t="s">
        <v>5</v>
      </c>
      <c r="L7">
        <f>0.035/5</f>
        <v>0.007000000000000001</v>
      </c>
    </row>
    <row r="8" spans="1:2" ht="12.75">
      <c r="A8">
        <v>2</v>
      </c>
      <c r="B8">
        <v>0.194</v>
      </c>
    </row>
    <row r="9" spans="1:2" ht="12.75">
      <c r="A9">
        <v>5</v>
      </c>
      <c r="B9">
        <v>0.123</v>
      </c>
    </row>
    <row r="10" spans="1:2" ht="12.75">
      <c r="A10">
        <v>10</v>
      </c>
      <c r="B10">
        <v>0.085</v>
      </c>
    </row>
    <row r="11" spans="1:3" ht="12.75">
      <c r="A11">
        <v>40</v>
      </c>
      <c r="B11">
        <v>0.04</v>
      </c>
      <c r="C11" t="s">
        <v>37</v>
      </c>
    </row>
    <row r="12" spans="1:3" ht="12.75">
      <c r="A12">
        <v>100</v>
      </c>
      <c r="B12">
        <v>0.02</v>
      </c>
      <c r="C12" t="s">
        <v>36</v>
      </c>
    </row>
    <row r="13" spans="1:3" ht="12.75">
      <c r="A13">
        <v>3.5</v>
      </c>
      <c r="B13">
        <v>0.15</v>
      </c>
      <c r="C13" t="s">
        <v>38</v>
      </c>
    </row>
    <row r="15" ht="12.75">
      <c r="A15" t="s">
        <v>9</v>
      </c>
    </row>
    <row r="16" spans="1:4" ht="12.75">
      <c r="A16">
        <v>0.04</v>
      </c>
      <c r="B16" t="s">
        <v>2</v>
      </c>
      <c r="C16" t="s">
        <v>5</v>
      </c>
      <c r="D16" t="s">
        <v>10</v>
      </c>
    </row>
    <row r="17" spans="1:3" ht="12.75">
      <c r="A17">
        <f>A4*A16</f>
        <v>0.3936</v>
      </c>
      <c r="B17" t="s">
        <v>2</v>
      </c>
      <c r="C17" t="s">
        <v>6</v>
      </c>
    </row>
    <row r="18" spans="1:4" ht="12.75">
      <c r="A18">
        <f>48*A16*0.0254</f>
        <v>0.048768</v>
      </c>
      <c r="B18" t="s">
        <v>3</v>
      </c>
      <c r="C18" t="s">
        <v>7</v>
      </c>
      <c r="D18" t="s">
        <v>11</v>
      </c>
    </row>
    <row r="19" spans="1:4" ht="12.75">
      <c r="A19">
        <f>6*A18^2/A17</f>
        <v>0.036254844878048774</v>
      </c>
      <c r="B19" t="s">
        <v>4</v>
      </c>
      <c r="C19" t="s">
        <v>8</v>
      </c>
      <c r="D19" t="s">
        <v>12</v>
      </c>
    </row>
    <row r="21" ht="12.75">
      <c r="A21" t="s">
        <v>13</v>
      </c>
    </row>
    <row r="22" ht="12.75">
      <c r="A22" t="s">
        <v>14</v>
      </c>
    </row>
    <row r="23" ht="12.75">
      <c r="A23" t="s">
        <v>15</v>
      </c>
    </row>
    <row r="24" spans="1:3" ht="12.75">
      <c r="A24">
        <v>2.71</v>
      </c>
      <c r="B24" t="s">
        <v>16</v>
      </c>
      <c r="C24" t="s">
        <v>19</v>
      </c>
    </row>
    <row r="25" spans="1:3" ht="12.75">
      <c r="A25">
        <v>2.3</v>
      </c>
      <c r="B25" t="s">
        <v>17</v>
      </c>
      <c r="C25" t="s">
        <v>20</v>
      </c>
    </row>
    <row r="26" spans="1:3" ht="12.75">
      <c r="A26">
        <v>2.01</v>
      </c>
      <c r="B26" t="s">
        <v>18</v>
      </c>
      <c r="C26" t="s">
        <v>21</v>
      </c>
    </row>
    <row r="28" ht="12.75">
      <c r="A28" t="s">
        <v>32</v>
      </c>
    </row>
    <row r="29" spans="1:3" ht="12.75">
      <c r="A29">
        <f>A24*A17</f>
        <v>1.066656</v>
      </c>
      <c r="B29" t="s">
        <v>23</v>
      </c>
      <c r="C29" t="s">
        <v>6</v>
      </c>
    </row>
    <row r="30" spans="1:3" ht="12.75">
      <c r="A30">
        <f>A25*A18</f>
        <v>0.11216639999999999</v>
      </c>
      <c r="B30" t="s">
        <v>22</v>
      </c>
      <c r="C30" t="s">
        <v>7</v>
      </c>
    </row>
    <row r="31" spans="1:3" ht="12.75">
      <c r="A31">
        <f>A26*A19</f>
        <v>0.07287223820487802</v>
      </c>
      <c r="B31" t="s">
        <v>33</v>
      </c>
      <c r="C31" t="s">
        <v>8</v>
      </c>
    </row>
    <row r="36" ht="12.75">
      <c r="H36" t="s">
        <v>47</v>
      </c>
    </row>
    <row r="37" spans="2:8" ht="12.75">
      <c r="B37" t="s">
        <v>39</v>
      </c>
      <c r="C37" t="s">
        <v>40</v>
      </c>
      <c r="D37" t="s">
        <v>41</v>
      </c>
      <c r="E37" t="s">
        <v>42</v>
      </c>
      <c r="F37" t="s">
        <v>43</v>
      </c>
      <c r="G37" t="s">
        <v>44</v>
      </c>
      <c r="H37" t="s">
        <v>43</v>
      </c>
    </row>
    <row r="38" spans="1:8" ht="12.75">
      <c r="A38">
        <v>0.01</v>
      </c>
      <c r="B38" t="s">
        <v>24</v>
      </c>
      <c r="C38">
        <f>A17</f>
        <v>0.3936</v>
      </c>
      <c r="D38">
        <f>C38*A38/2/PI()</f>
        <v>0.0006264338560097001</v>
      </c>
      <c r="F38">
        <f>C38/$A$4</f>
        <v>0.04</v>
      </c>
      <c r="G38">
        <f>1/A38</f>
        <v>100</v>
      </c>
      <c r="H38">
        <f>F38/4</f>
        <v>0.01</v>
      </c>
    </row>
    <row r="39" spans="1:8" ht="12.75">
      <c r="A39">
        <f>1/33</f>
        <v>0.030303030303030304</v>
      </c>
      <c r="B39" t="s">
        <v>25</v>
      </c>
      <c r="C39">
        <f>C38</f>
        <v>0.3936</v>
      </c>
      <c r="D39">
        <f>C39*A39/2/PI()</f>
        <v>0.0018982844121506063</v>
      </c>
      <c r="F39">
        <f aca="true" t="shared" si="0" ref="F39:F45">C39/$A$4</f>
        <v>0.04</v>
      </c>
      <c r="G39">
        <f aca="true" t="shared" si="1" ref="G39:G45">1/A39</f>
        <v>33</v>
      </c>
      <c r="H39">
        <f aca="true" t="shared" si="2" ref="H39:H45">F39/4</f>
        <v>0.01</v>
      </c>
    </row>
    <row r="40" spans="1:8" ht="12.75">
      <c r="A40">
        <f>1/8</f>
        <v>0.125</v>
      </c>
      <c r="B40" t="s">
        <v>26</v>
      </c>
      <c r="C40">
        <f>A29</f>
        <v>1.066656</v>
      </c>
      <c r="D40">
        <f>C40*A40/2/PI()</f>
        <v>0.021220446872328592</v>
      </c>
      <c r="F40">
        <f t="shared" si="0"/>
        <v>0.10840000000000001</v>
      </c>
      <c r="G40">
        <f t="shared" si="1"/>
        <v>8</v>
      </c>
      <c r="H40">
        <f t="shared" si="2"/>
        <v>0.027100000000000003</v>
      </c>
    </row>
    <row r="41" spans="1:8" ht="12.75">
      <c r="A41">
        <f>10^(LOG(A30)-LOG(A29)+LOG(2*PI()))</f>
        <v>0.6607212413741902</v>
      </c>
      <c r="B41" t="s">
        <v>27</v>
      </c>
      <c r="C41">
        <f>C40</f>
        <v>1.066656</v>
      </c>
      <c r="D41">
        <f>A30</f>
        <v>0.11216639999999999</v>
      </c>
      <c r="F41">
        <f t="shared" si="0"/>
        <v>0.10840000000000001</v>
      </c>
      <c r="G41">
        <f t="shared" si="1"/>
        <v>1.5134975801900457</v>
      </c>
      <c r="H41">
        <f t="shared" si="2"/>
        <v>0.027100000000000003</v>
      </c>
    </row>
    <row r="42" spans="1:8" ht="12.75">
      <c r="A42">
        <f>10^(LOG(A31)-LOG(A30)+LOG(2*PI()))</f>
        <v>4.0820582312544635</v>
      </c>
      <c r="B42" t="s">
        <v>28</v>
      </c>
      <c r="C42">
        <f>E42*(2*PI()/A42)^2</f>
        <v>0.17264875621890544</v>
      </c>
      <c r="D42">
        <f>D41</f>
        <v>0.11216639999999999</v>
      </c>
      <c r="E42">
        <f>A31</f>
        <v>0.07287223820487802</v>
      </c>
      <c r="F42">
        <f t="shared" si="0"/>
        <v>0.017545605306799335</v>
      </c>
      <c r="G42">
        <f t="shared" si="1"/>
        <v>0.2449744573321994</v>
      </c>
      <c r="H42">
        <f t="shared" si="2"/>
        <v>0.004386401326699834</v>
      </c>
    </row>
    <row r="43" spans="1:8" ht="12.75">
      <c r="A43">
        <v>10</v>
      </c>
      <c r="B43" t="s">
        <v>29</v>
      </c>
      <c r="C43">
        <f>E43*(2*PI()/A43)^2</f>
        <v>0.028768806516163845</v>
      </c>
      <c r="D43">
        <f>E43*2*PI()/A43</f>
        <v>0.04578697763901805</v>
      </c>
      <c r="E43">
        <f>E42</f>
        <v>0.07287223820487802</v>
      </c>
      <c r="F43">
        <f t="shared" si="0"/>
        <v>0.002923659198797139</v>
      </c>
      <c r="G43">
        <f t="shared" si="1"/>
        <v>0.1</v>
      </c>
      <c r="H43">
        <f t="shared" si="2"/>
        <v>0.0007309147996992847</v>
      </c>
    </row>
    <row r="44" spans="1:8" ht="12.75">
      <c r="A44">
        <v>33</v>
      </c>
      <c r="B44" t="s">
        <v>30</v>
      </c>
      <c r="C44">
        <f>E44*(2*PI()/A44)^2</f>
        <v>0.0013143102904286579</v>
      </c>
      <c r="D44">
        <f>E44*2*PI()/A44</f>
        <v>0.006902906322782762</v>
      </c>
      <c r="E44">
        <f>A19</f>
        <v>0.036254844878048774</v>
      </c>
      <c r="F44">
        <f t="shared" si="0"/>
        <v>0.00013356811894600182</v>
      </c>
      <c r="G44">
        <f t="shared" si="1"/>
        <v>0.030303030303030304</v>
      </c>
      <c r="H44">
        <f t="shared" si="2"/>
        <v>3.3392029736500454E-05</v>
      </c>
    </row>
    <row r="45" spans="1:8" ht="12.75">
      <c r="A45">
        <v>50</v>
      </c>
      <c r="B45" t="s">
        <v>31</v>
      </c>
      <c r="C45">
        <f>E45*(2*PI()/A45)^2</f>
        <v>0.0005725135625107235</v>
      </c>
      <c r="D45">
        <f>E45*2*PI()/A45</f>
        <v>0.004555918173036622</v>
      </c>
      <c r="E45">
        <f>E44</f>
        <v>0.036254844878048774</v>
      </c>
      <c r="F45">
        <f t="shared" si="0"/>
        <v>5.8182272612878404E-05</v>
      </c>
      <c r="G45">
        <f t="shared" si="1"/>
        <v>0.02</v>
      </c>
      <c r="H45">
        <f t="shared" si="2"/>
        <v>1.4545568153219601E-05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6">
      <selection activeCell="J36" sqref="J36"/>
    </sheetView>
  </sheetViews>
  <sheetFormatPr defaultColWidth="9.140625" defaultRowHeight="12.75"/>
  <cols>
    <col min="1" max="1" width="12.28125" style="0" customWidth="1"/>
  </cols>
  <sheetData>
    <row r="1" ht="12.75">
      <c r="A1" t="s">
        <v>45</v>
      </c>
    </row>
    <row r="3" ht="12.75">
      <c r="A3" t="s">
        <v>1</v>
      </c>
    </row>
    <row r="4" spans="1:3" ht="12.75">
      <c r="A4">
        <v>9.84</v>
      </c>
      <c r="B4" t="s">
        <v>5</v>
      </c>
      <c r="C4" t="s">
        <v>6</v>
      </c>
    </row>
    <row r="6" ht="12.75">
      <c r="A6" t="s">
        <v>35</v>
      </c>
    </row>
    <row r="7" spans="1:12" ht="14.25" customHeight="1">
      <c r="A7" s="1" t="s">
        <v>34</v>
      </c>
      <c r="B7" t="s">
        <v>5</v>
      </c>
      <c r="L7">
        <f>0.035/5</f>
        <v>0.007000000000000001</v>
      </c>
    </row>
    <row r="8" spans="1:2" ht="12.75">
      <c r="A8">
        <v>2</v>
      </c>
      <c r="B8">
        <v>0.194</v>
      </c>
    </row>
    <row r="9" spans="1:2" ht="12.75">
      <c r="A9">
        <v>5</v>
      </c>
      <c r="B9">
        <v>0.123</v>
      </c>
    </row>
    <row r="10" spans="1:2" ht="12.75">
      <c r="A10">
        <v>10</v>
      </c>
      <c r="B10">
        <v>0.085</v>
      </c>
    </row>
    <row r="11" spans="1:3" ht="12.75">
      <c r="A11">
        <v>40</v>
      </c>
      <c r="B11">
        <v>0.04</v>
      </c>
      <c r="C11" t="s">
        <v>37</v>
      </c>
    </row>
    <row r="12" spans="1:3" ht="12.75">
      <c r="A12">
        <v>100</v>
      </c>
      <c r="B12">
        <v>0.02</v>
      </c>
      <c r="C12" t="s">
        <v>36</v>
      </c>
    </row>
    <row r="13" spans="1:3" ht="12.75">
      <c r="A13">
        <v>3.5</v>
      </c>
      <c r="B13">
        <v>0.15</v>
      </c>
      <c r="C13" t="s">
        <v>38</v>
      </c>
    </row>
    <row r="15" ht="12.75">
      <c r="A15" t="s">
        <v>9</v>
      </c>
    </row>
    <row r="16" spans="1:4" ht="12.75">
      <c r="A16">
        <v>0.15</v>
      </c>
      <c r="B16" t="s">
        <v>2</v>
      </c>
      <c r="C16" t="s">
        <v>5</v>
      </c>
      <c r="D16" t="s">
        <v>10</v>
      </c>
    </row>
    <row r="17" spans="1:3" ht="12.75">
      <c r="A17">
        <f>A4*A16</f>
        <v>1.476</v>
      </c>
      <c r="B17" t="s">
        <v>2</v>
      </c>
      <c r="C17" t="s">
        <v>6</v>
      </c>
    </row>
    <row r="18" spans="1:4" ht="12.75">
      <c r="A18">
        <f>48*A16*0.0254</f>
        <v>0.18288</v>
      </c>
      <c r="B18" t="s">
        <v>3</v>
      </c>
      <c r="C18" t="s">
        <v>7</v>
      </c>
      <c r="D18" t="s">
        <v>11</v>
      </c>
    </row>
    <row r="19" spans="1:4" ht="12.75">
      <c r="A19">
        <f>6*A18^2/A17</f>
        <v>0.1359556682926829</v>
      </c>
      <c r="B19" t="s">
        <v>4</v>
      </c>
      <c r="C19" t="s">
        <v>8</v>
      </c>
      <c r="D19" t="s">
        <v>12</v>
      </c>
    </row>
    <row r="21" ht="12.75">
      <c r="A21" t="s">
        <v>13</v>
      </c>
    </row>
    <row r="22" ht="12.75">
      <c r="A22" t="s">
        <v>14</v>
      </c>
    </row>
    <row r="23" ht="12.75">
      <c r="A23" t="s">
        <v>15</v>
      </c>
    </row>
    <row r="24" spans="1:3" ht="12.75">
      <c r="A24">
        <v>2.71</v>
      </c>
      <c r="B24" t="s">
        <v>16</v>
      </c>
      <c r="C24" t="s">
        <v>19</v>
      </c>
    </row>
    <row r="25" spans="1:3" ht="12.75">
      <c r="A25">
        <v>2.3</v>
      </c>
      <c r="B25" t="s">
        <v>17</v>
      </c>
      <c r="C25" t="s">
        <v>20</v>
      </c>
    </row>
    <row r="26" spans="1:3" ht="12.75">
      <c r="A26">
        <v>2.01</v>
      </c>
      <c r="B26" t="s">
        <v>18</v>
      </c>
      <c r="C26" t="s">
        <v>21</v>
      </c>
    </row>
    <row r="28" ht="12.75">
      <c r="A28" t="s">
        <v>32</v>
      </c>
    </row>
    <row r="29" spans="1:3" ht="12.75">
      <c r="A29">
        <f>A24*A17</f>
        <v>3.9999599999999997</v>
      </c>
      <c r="B29" t="s">
        <v>23</v>
      </c>
      <c r="C29" t="s">
        <v>6</v>
      </c>
    </row>
    <row r="30" spans="1:3" ht="12.75">
      <c r="A30">
        <f>A25*A18</f>
        <v>0.42062399999999994</v>
      </c>
      <c r="B30" t="s">
        <v>22</v>
      </c>
      <c r="C30" t="s">
        <v>7</v>
      </c>
    </row>
    <row r="31" spans="1:3" ht="12.75">
      <c r="A31">
        <f>A26*A19</f>
        <v>0.2732708932682926</v>
      </c>
      <c r="B31" t="s">
        <v>33</v>
      </c>
      <c r="C31" t="s">
        <v>8</v>
      </c>
    </row>
    <row r="36" spans="6:8" ht="12.75">
      <c r="F36" t="s">
        <v>46</v>
      </c>
      <c r="H36" t="s">
        <v>47</v>
      </c>
    </row>
    <row r="37" spans="2:8" ht="12.75">
      <c r="B37" t="s">
        <v>39</v>
      </c>
      <c r="C37" t="s">
        <v>40</v>
      </c>
      <c r="D37" t="s">
        <v>41</v>
      </c>
      <c r="E37" t="s">
        <v>42</v>
      </c>
      <c r="F37" t="s">
        <v>43</v>
      </c>
      <c r="G37" t="s">
        <v>44</v>
      </c>
      <c r="H37" t="s">
        <v>43</v>
      </c>
    </row>
    <row r="38" spans="1:8" ht="12.75">
      <c r="A38">
        <v>0.005</v>
      </c>
      <c r="B38" t="s">
        <v>24</v>
      </c>
      <c r="C38">
        <f>A17</f>
        <v>1.476</v>
      </c>
      <c r="D38">
        <f>C38*A38/2/PI()</f>
        <v>0.0011745634800181877</v>
      </c>
      <c r="F38">
        <f aca="true" t="shared" si="0" ref="F38:F45">C38/$A$4</f>
        <v>0.15</v>
      </c>
      <c r="G38">
        <f aca="true" t="shared" si="1" ref="G38:G45">1/A38</f>
        <v>200</v>
      </c>
      <c r="H38">
        <f>F38/4</f>
        <v>0.0375</v>
      </c>
    </row>
    <row r="39" spans="1:8" ht="12.75">
      <c r="A39">
        <f>1/33</f>
        <v>0.030303030303030304</v>
      </c>
      <c r="B39" t="s">
        <v>25</v>
      </c>
      <c r="C39">
        <f>C38</f>
        <v>1.476</v>
      </c>
      <c r="D39">
        <f>C39*A39/2/PI()</f>
        <v>0.007118566545564774</v>
      </c>
      <c r="F39">
        <f t="shared" si="0"/>
        <v>0.15</v>
      </c>
      <c r="G39">
        <f t="shared" si="1"/>
        <v>33</v>
      </c>
      <c r="H39">
        <f aca="true" t="shared" si="2" ref="H39:H45">F39/4</f>
        <v>0.0375</v>
      </c>
    </row>
    <row r="40" spans="1:8" ht="12.75">
      <c r="A40">
        <f>1/8</f>
        <v>0.125</v>
      </c>
      <c r="B40" t="s">
        <v>26</v>
      </c>
      <c r="C40">
        <f>A29</f>
        <v>3.9999599999999997</v>
      </c>
      <c r="D40">
        <f>C40*A40/2/PI()</f>
        <v>0.0795766757712322</v>
      </c>
      <c r="F40">
        <f t="shared" si="0"/>
        <v>0.4065</v>
      </c>
      <c r="G40">
        <f t="shared" si="1"/>
        <v>8</v>
      </c>
      <c r="H40">
        <f t="shared" si="2"/>
        <v>0.101625</v>
      </c>
    </row>
    <row r="41" spans="1:8" ht="12.75">
      <c r="A41">
        <f>10^(LOG(A30)-LOG(A29)+LOG(2*PI()))</f>
        <v>0.6607212413741902</v>
      </c>
      <c r="B41" t="s">
        <v>27</v>
      </c>
      <c r="C41">
        <f>C40</f>
        <v>3.9999599999999997</v>
      </c>
      <c r="D41">
        <f>A30</f>
        <v>0.42062399999999994</v>
      </c>
      <c r="F41">
        <f t="shared" si="0"/>
        <v>0.4065</v>
      </c>
      <c r="G41">
        <f t="shared" si="1"/>
        <v>1.5134975801900457</v>
      </c>
      <c r="H41">
        <f t="shared" si="2"/>
        <v>0.101625</v>
      </c>
    </row>
    <row r="42" spans="1:8" ht="12.75">
      <c r="A42">
        <f>10^(LOG(A31)-LOG(A30)+LOG(2*PI()))</f>
        <v>4.0820582312544635</v>
      </c>
      <c r="B42" t="s">
        <v>28</v>
      </c>
      <c r="C42">
        <f>E42*(2*PI()/A42)^2</f>
        <v>0.6474328358208955</v>
      </c>
      <c r="D42">
        <f>D41</f>
        <v>0.42062399999999994</v>
      </c>
      <c r="E42">
        <f>A31</f>
        <v>0.2732708932682926</v>
      </c>
      <c r="F42">
        <f t="shared" si="0"/>
        <v>0.06579601990049751</v>
      </c>
      <c r="G42">
        <f t="shared" si="1"/>
        <v>0.2449744573321994</v>
      </c>
      <c r="H42">
        <f t="shared" si="2"/>
        <v>0.016449004975124377</v>
      </c>
    </row>
    <row r="43" spans="1:8" ht="12.75">
      <c r="A43">
        <v>10</v>
      </c>
      <c r="B43" t="s">
        <v>29</v>
      </c>
      <c r="C43">
        <f>E43*(2*PI()/A43)^2</f>
        <v>0.10788302443561444</v>
      </c>
      <c r="D43">
        <f>E43*2*PI()/A43</f>
        <v>0.17170116614631772</v>
      </c>
      <c r="E43">
        <f>E42</f>
        <v>0.2732708932682926</v>
      </c>
      <c r="F43">
        <f t="shared" si="0"/>
        <v>0.010963721995489272</v>
      </c>
      <c r="G43">
        <f t="shared" si="1"/>
        <v>0.1</v>
      </c>
      <c r="H43">
        <f t="shared" si="2"/>
        <v>0.002740930498872318</v>
      </c>
    </row>
    <row r="44" spans="1:8" ht="12.75">
      <c r="A44">
        <v>33</v>
      </c>
      <c r="B44" t="s">
        <v>30</v>
      </c>
      <c r="C44">
        <f>E44*(2*PI()/A44)^2</f>
        <v>0.0049286635891074675</v>
      </c>
      <c r="D44">
        <f>E44*2*PI()/A44</f>
        <v>0.025885898710435357</v>
      </c>
      <c r="E44">
        <f>A19</f>
        <v>0.1359556682926829</v>
      </c>
      <c r="F44">
        <f t="shared" si="0"/>
        <v>0.0005008804460475069</v>
      </c>
      <c r="G44">
        <f t="shared" si="1"/>
        <v>0.030303030303030304</v>
      </c>
      <c r="H44">
        <f t="shared" si="2"/>
        <v>0.00012522011151187672</v>
      </c>
    </row>
    <row r="45" spans="1:8" ht="12.75">
      <c r="A45">
        <v>50</v>
      </c>
      <c r="B45" t="s">
        <v>31</v>
      </c>
      <c r="C45">
        <f>E45*(2*PI()/A45)^2</f>
        <v>0.002146925859415213</v>
      </c>
      <c r="D45">
        <f>E45*2*PI()/A45</f>
        <v>0.017084693148887335</v>
      </c>
      <c r="E45">
        <f>E44</f>
        <v>0.1359556682926829</v>
      </c>
      <c r="F45">
        <f t="shared" si="0"/>
        <v>0.00021818352229829402</v>
      </c>
      <c r="G45">
        <f t="shared" si="1"/>
        <v>0.02</v>
      </c>
      <c r="H45">
        <f t="shared" si="2"/>
        <v>5.4545880574573505E-05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Coyne</dc:creator>
  <cp:keywords/>
  <dc:description/>
  <cp:lastModifiedBy>coyne</cp:lastModifiedBy>
  <dcterms:created xsi:type="dcterms:W3CDTF">2005-06-05T04:19:14Z</dcterms:created>
  <dcterms:modified xsi:type="dcterms:W3CDTF">2020-07-24T00:02:02Z</dcterms:modified>
  <cp:category/>
  <cp:version/>
  <cp:contentType/>
  <cp:contentStatus/>
</cp:coreProperties>
</file>