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1840" windowHeight="13740" activeTab="9"/>
  </bookViews>
  <sheets>
    <sheet name="WBSC1" sheetId="11" r:id="rId1"/>
    <sheet name="WBSC2" sheetId="3" r:id="rId2"/>
    <sheet name="WBSC3" sheetId="12" r:id="rId3"/>
    <sheet name="BSC4-H2" sheetId="13" r:id="rId4"/>
    <sheet name="BSC5-H2 " sheetId="16" r:id="rId5"/>
    <sheet name="W-BSC6" sheetId="19" r:id="rId6"/>
    <sheet name="BSC7-H2" sheetId="7" r:id="rId7"/>
    <sheet name="W-BSC8" sheetId="18" r:id="rId8"/>
    <sheet name="WBSC9" sheetId="14" r:id="rId9"/>
    <sheet name="WBSC10" sheetId="15" r:id="rId10"/>
  </sheets>
  <calcPr calcId="145621"/>
</workbook>
</file>

<file path=xl/calcChain.xml><?xml version="1.0" encoding="utf-8"?>
<calcChain xmlns="http://schemas.openxmlformats.org/spreadsheetml/2006/main">
  <c r="I11" i="14" l="1"/>
  <c r="M28" i="15"/>
  <c r="L28" i="15"/>
  <c r="M27" i="15"/>
  <c r="L27" i="15"/>
  <c r="M26" i="15"/>
  <c r="J20" i="15"/>
  <c r="O17" i="15"/>
  <c r="N16" i="15"/>
  <c r="O16" i="15" s="1"/>
  <c r="L16" i="15"/>
  <c r="J16" i="15"/>
  <c r="N11" i="15"/>
  <c r="O11" i="15" s="1"/>
  <c r="K11" i="15"/>
  <c r="L11" i="15" s="1"/>
  <c r="I11" i="15"/>
  <c r="J11" i="15" s="1"/>
  <c r="N6" i="15"/>
  <c r="O6" i="15" s="1"/>
  <c r="K6" i="15"/>
  <c r="L6" i="15" s="1"/>
  <c r="I6" i="15"/>
  <c r="J6" i="15" s="1"/>
  <c r="O3" i="15"/>
  <c r="L3" i="15"/>
  <c r="J3" i="15"/>
  <c r="J19" i="15" l="1"/>
  <c r="J21" i="15" s="1"/>
  <c r="L19" i="15"/>
  <c r="O19" i="15"/>
  <c r="N11" i="14" l="1"/>
  <c r="O11" i="14" s="1"/>
  <c r="K11" i="14"/>
  <c r="M28" i="14"/>
  <c r="N16" i="14" s="1"/>
  <c r="O16" i="14" s="1"/>
  <c r="L28" i="14"/>
  <c r="M27" i="14"/>
  <c r="L16" i="14" s="1"/>
  <c r="L27" i="14"/>
  <c r="M26" i="14"/>
  <c r="L11" i="14"/>
  <c r="J11" i="14"/>
  <c r="N6" i="14"/>
  <c r="O6" i="14" s="1"/>
  <c r="K6" i="14"/>
  <c r="L6" i="14" s="1"/>
  <c r="I6" i="14"/>
  <c r="J6" i="14" s="1"/>
  <c r="O3" i="14"/>
  <c r="L3" i="14"/>
  <c r="J3" i="14"/>
  <c r="J20" i="14" s="1"/>
  <c r="L19" i="14" l="1"/>
  <c r="O19" i="14"/>
  <c r="J19" i="14"/>
  <c r="J21" i="14" s="1"/>
  <c r="M23" i="12" l="1"/>
  <c r="N11" i="12" s="1"/>
  <c r="O11" i="12" s="1"/>
  <c r="L23" i="12"/>
  <c r="M22" i="12"/>
  <c r="L11" i="12" s="1"/>
  <c r="L22" i="12"/>
  <c r="M21" i="12"/>
  <c r="J11" i="12" s="1"/>
  <c r="O6" i="12"/>
  <c r="K6" i="12"/>
  <c r="L6" i="12" s="1"/>
  <c r="I6" i="12"/>
  <c r="J6" i="12" s="1"/>
  <c r="O3" i="12"/>
  <c r="L3" i="12"/>
  <c r="J3" i="12"/>
  <c r="M25" i="3"/>
  <c r="N13" i="3" s="1"/>
  <c r="O13" i="3" s="1"/>
  <c r="L25" i="3"/>
  <c r="M24" i="3"/>
  <c r="L13" i="3" s="1"/>
  <c r="L24" i="3"/>
  <c r="M23" i="3"/>
  <c r="J13" i="3" s="1"/>
  <c r="O6" i="3"/>
  <c r="N6" i="3"/>
  <c r="K6" i="3"/>
  <c r="L6" i="3" s="1"/>
  <c r="I6" i="3"/>
  <c r="J6" i="3" s="1"/>
  <c r="O3" i="3"/>
  <c r="O16" i="3" s="1"/>
  <c r="L3" i="3"/>
  <c r="J3" i="3"/>
  <c r="J17" i="3" s="1"/>
  <c r="O14" i="12" l="1"/>
  <c r="L14" i="12"/>
  <c r="J14" i="12"/>
  <c r="J15" i="12"/>
  <c r="J16" i="3"/>
  <c r="J18" i="3" s="1"/>
  <c r="L16" i="3"/>
  <c r="M23" i="11"/>
  <c r="O11" i="11" s="1"/>
  <c r="L23" i="11"/>
  <c r="M22" i="11"/>
  <c r="L11" i="11" s="1"/>
  <c r="L14" i="11" s="1"/>
  <c r="L22" i="11"/>
  <c r="M21" i="11"/>
  <c r="J11" i="11" s="1"/>
  <c r="O6" i="11"/>
  <c r="N6" i="11"/>
  <c r="L6" i="11"/>
  <c r="K6" i="11"/>
  <c r="I6" i="11"/>
  <c r="J6" i="11" s="1"/>
  <c r="O3" i="11"/>
  <c r="L3" i="11"/>
  <c r="J3" i="11"/>
  <c r="J16" i="12" l="1"/>
  <c r="O14" i="11"/>
  <c r="J14" i="11"/>
  <c r="J15" i="11"/>
  <c r="M30" i="18"/>
  <c r="N18" i="18" s="1"/>
  <c r="O18" i="18" s="1"/>
  <c r="L30" i="18"/>
  <c r="N11" i="18"/>
  <c r="O11" i="18" s="1"/>
  <c r="N6" i="18"/>
  <c r="O6" i="18" s="1"/>
  <c r="O3" i="18"/>
  <c r="J16" i="11" l="1"/>
  <c r="O21" i="18"/>
  <c r="M29" i="19"/>
  <c r="O17" i="19" s="1"/>
  <c r="L29" i="19"/>
  <c r="N11" i="19"/>
  <c r="O11" i="19" s="1"/>
  <c r="N6" i="19"/>
  <c r="O6" i="19" s="1"/>
  <c r="O3" i="19"/>
  <c r="K11" i="19"/>
  <c r="L11" i="19" s="1"/>
  <c r="M28" i="19"/>
  <c r="L17" i="19" s="1"/>
  <c r="L28" i="19"/>
  <c r="M27" i="19"/>
  <c r="J17" i="19" s="1"/>
  <c r="J21" i="19"/>
  <c r="I11" i="19"/>
  <c r="J11" i="19" s="1"/>
  <c r="K6" i="19"/>
  <c r="L6" i="19" s="1"/>
  <c r="I6" i="19"/>
  <c r="J6" i="19" s="1"/>
  <c r="L3" i="19"/>
  <c r="O20" i="19" l="1"/>
  <c r="J20" i="19"/>
  <c r="J22" i="19" s="1"/>
  <c r="L20" i="19"/>
  <c r="L3" i="18" l="1"/>
  <c r="K6" i="18"/>
  <c r="I11" i="18"/>
  <c r="J11" i="18" s="1"/>
  <c r="I6" i="18"/>
  <c r="J6" i="18" s="1"/>
  <c r="M29" i="18"/>
  <c r="L18" i="18" s="1"/>
  <c r="L29" i="18"/>
  <c r="M28" i="18"/>
  <c r="J18" i="18" s="1"/>
  <c r="J22" i="18"/>
  <c r="K11" i="18"/>
  <c r="L11" i="18" s="1"/>
  <c r="J21" i="18" l="1"/>
  <c r="J23" i="18" s="1"/>
  <c r="L6" i="18"/>
  <c r="L21" i="18" s="1"/>
  <c r="G32" i="13" l="1"/>
  <c r="G33" i="13" s="1"/>
  <c r="V7" i="7"/>
  <c r="U7" i="7"/>
  <c r="G32" i="7"/>
  <c r="G33" i="7" s="1"/>
  <c r="B32" i="7"/>
  <c r="B35" i="7" s="1"/>
  <c r="N6" i="7" s="1"/>
  <c r="U7" i="13"/>
  <c r="J32" i="16"/>
  <c r="J33" i="16" s="1"/>
  <c r="H32" i="16"/>
  <c r="H35" i="16" s="1"/>
  <c r="C32" i="16"/>
  <c r="C35" i="16" s="1"/>
  <c r="B32" i="16"/>
  <c r="D32" i="16" s="1"/>
  <c r="I29" i="16"/>
  <c r="D29" i="16"/>
  <c r="I26" i="16"/>
  <c r="D26" i="16"/>
  <c r="I25" i="16"/>
  <c r="D25" i="16"/>
  <c r="I24" i="16"/>
  <c r="D24" i="16"/>
  <c r="I23" i="16"/>
  <c r="D23" i="16"/>
  <c r="I22" i="16"/>
  <c r="D22" i="16"/>
  <c r="I21" i="16"/>
  <c r="D21" i="16"/>
  <c r="I20" i="16"/>
  <c r="D20" i="16"/>
  <c r="I19" i="16"/>
  <c r="D19" i="16"/>
  <c r="I18" i="16"/>
  <c r="D18" i="16"/>
  <c r="I17" i="16"/>
  <c r="D17" i="16"/>
  <c r="I16" i="16"/>
  <c r="D16" i="16"/>
  <c r="V15" i="16"/>
  <c r="U15" i="16"/>
  <c r="I15" i="16"/>
  <c r="D15" i="16"/>
  <c r="V14" i="16"/>
  <c r="I14" i="16"/>
  <c r="D14" i="16"/>
  <c r="I12" i="16"/>
  <c r="D12" i="16"/>
  <c r="I11" i="16"/>
  <c r="D11" i="16"/>
  <c r="I10" i="16"/>
  <c r="D10" i="16"/>
  <c r="I9" i="16"/>
  <c r="D9" i="16"/>
  <c r="V7" i="16"/>
  <c r="I7" i="16"/>
  <c r="D7" i="16"/>
  <c r="V6" i="16"/>
  <c r="I6" i="16"/>
  <c r="D6" i="16"/>
  <c r="V5" i="16"/>
  <c r="U5" i="16"/>
  <c r="V4" i="16"/>
  <c r="J32" i="13"/>
  <c r="J33" i="13" s="1"/>
  <c r="H32" i="13"/>
  <c r="H35" i="13" s="1"/>
  <c r="N5" i="13" s="1"/>
  <c r="V7" i="13"/>
  <c r="V6" i="13"/>
  <c r="B29" i="13" s="1"/>
  <c r="B32" i="13" s="1"/>
  <c r="B35" i="13" s="1"/>
  <c r="N6" i="13" s="1"/>
  <c r="V5" i="13"/>
  <c r="U5" i="13"/>
  <c r="V4" i="13"/>
  <c r="H33" i="16" l="1"/>
  <c r="I32" i="16"/>
  <c r="C33" i="16"/>
  <c r="B33" i="7"/>
  <c r="G35" i="13"/>
  <c r="G35" i="7"/>
  <c r="N7" i="7" s="1"/>
  <c r="B33" i="13"/>
  <c r="N15" i="16"/>
  <c r="N5" i="16"/>
  <c r="N14" i="16"/>
  <c r="N4" i="16"/>
  <c r="H33" i="13"/>
  <c r="N4" i="13" l="1"/>
  <c r="N7" i="13"/>
  <c r="J32" i="7"/>
  <c r="J33" i="7" s="1"/>
  <c r="V6" i="7"/>
  <c r="V5" i="7"/>
  <c r="U5" i="7"/>
  <c r="V4" i="7"/>
  <c r="H32" i="7" l="1"/>
  <c r="C32" i="7"/>
  <c r="H33" i="7" l="1"/>
  <c r="H35" i="7"/>
  <c r="N5" i="7" s="1"/>
  <c r="C33" i="7"/>
  <c r="C35" i="7"/>
  <c r="N4" i="7" s="1"/>
</calcChain>
</file>

<file path=xl/comments1.xml><?xml version="1.0" encoding="utf-8"?>
<comments xmlns="http://schemas.openxmlformats.org/spreadsheetml/2006/main">
  <authors>
    <author>jchavez</author>
  </authors>
  <commentList>
    <comment ref="O14" authorId="0">
      <text>
        <r>
          <rPr>
            <b/>
            <sz val="9"/>
            <color indexed="81"/>
            <rFont val="Tahoma"/>
            <family val="2"/>
          </rPr>
          <t>Target
10000 pounds =
4536 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jchavez</author>
  </authors>
  <commentList>
    <comment ref="O16" authorId="0">
      <text>
        <r>
          <rPr>
            <b/>
            <sz val="9"/>
            <color indexed="81"/>
            <rFont val="Tahoma"/>
            <family val="2"/>
          </rPr>
          <t>Target
10000 pounds =
4536 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jchavez</author>
  </authors>
  <commentList>
    <comment ref="O14" authorId="0">
      <text>
        <r>
          <rPr>
            <b/>
            <sz val="9"/>
            <color indexed="81"/>
            <rFont val="Tahoma"/>
            <family val="2"/>
          </rPr>
          <t>Target
10000 pounds =
4536 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jchavez</author>
  </authors>
  <commentList>
    <comment ref="O20" authorId="0">
      <text>
        <r>
          <rPr>
            <b/>
            <sz val="9"/>
            <color indexed="81"/>
            <rFont val="Tahoma"/>
            <family val="2"/>
          </rPr>
          <t>Target
10000 pounds =
4536 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jchavez</author>
  </authors>
  <commentList>
    <comment ref="O21" authorId="0">
      <text>
        <r>
          <rPr>
            <b/>
            <sz val="9"/>
            <color indexed="81"/>
            <rFont val="Tahoma"/>
            <family val="2"/>
          </rPr>
          <t>Target
10000 pounds =
4536 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jchavez</author>
  </authors>
  <commentList>
    <comment ref="O19" authorId="0">
      <text>
        <r>
          <rPr>
            <b/>
            <sz val="9"/>
            <color indexed="81"/>
            <rFont val="Tahoma"/>
            <family val="2"/>
          </rPr>
          <t>Target
10000 pounds =
4536 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jchavez</author>
  </authors>
  <commentList>
    <comment ref="O19" authorId="0">
      <text>
        <r>
          <rPr>
            <b/>
            <sz val="9"/>
            <color indexed="81"/>
            <rFont val="Tahoma"/>
            <charset val="1"/>
          </rPr>
          <t>Target
10000 pounds =
4536 Kg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<sst xmlns="http://schemas.openxmlformats.org/spreadsheetml/2006/main" count="698" uniqueCount="202">
  <si>
    <t>Kg</t>
  </si>
  <si>
    <t>mm</t>
  </si>
  <si>
    <t>Payload Mass</t>
  </si>
  <si>
    <t>Outer Wall Mass</t>
  </si>
  <si>
    <t>Keel Mass</t>
  </si>
  <si>
    <t>Suspended</t>
  </si>
  <si>
    <t>Non-Sus</t>
  </si>
  <si>
    <t>Inc/Dec</t>
  </si>
  <si>
    <t>Sub-TOTAL</t>
  </si>
  <si>
    <t>Full</t>
  </si>
  <si>
    <t>Simple</t>
  </si>
  <si>
    <t>Indicator</t>
  </si>
  <si>
    <t>Certainty</t>
  </si>
  <si>
    <t>%</t>
  </si>
  <si>
    <t>CounterBalance Mass</t>
  </si>
  <si>
    <t>BSC7-H2</t>
  </si>
  <si>
    <t>Cabling</t>
  </si>
  <si>
    <t>Cabling Brackets</t>
  </si>
  <si>
    <t>BSC ISI Table</t>
  </si>
  <si>
    <t>Counterbalance Mass Total</t>
  </si>
  <si>
    <t>TMS (ETM)</t>
  </si>
  <si>
    <t>Spacer TMS</t>
  </si>
  <si>
    <t>Dog Clamp TMS</t>
  </si>
  <si>
    <t>HR (BS)</t>
  </si>
  <si>
    <t>ITMX (QUAD)</t>
  </si>
  <si>
    <t>Spacer ITMX</t>
  </si>
  <si>
    <t>Dog Clamp ITMX</t>
  </si>
  <si>
    <t>FMX (BS)</t>
  </si>
  <si>
    <t>Spacer FMX</t>
  </si>
  <si>
    <t>Dog Clamp FMX</t>
  </si>
  <si>
    <r>
      <t xml:space="preserve">X = 0
</t>
    </r>
    <r>
      <rPr>
        <b/>
        <sz val="11"/>
        <color theme="1"/>
        <rFont val="Calibri"/>
        <family val="2"/>
      </rPr>
      <t>±</t>
    </r>
    <r>
      <rPr>
        <b/>
        <sz val="9"/>
        <color theme="1"/>
        <rFont val="Calibri"/>
        <family val="2"/>
      </rPr>
      <t xml:space="preserve"> 10 mm</t>
    </r>
  </si>
  <si>
    <t>Y = 0
± 10 mm</t>
  </si>
  <si>
    <t>Z = 180.34
± 100 mm</t>
  </si>
  <si>
    <t>"Z" Target 
(7.1 in)</t>
  </si>
  <si>
    <t>3.16 ≤ Z ≤ 11.04</t>
  </si>
  <si>
    <t>TOTAL</t>
  </si>
  <si>
    <t>Table Total Mass</t>
  </si>
  <si>
    <t>Sum of all items on table (including Keel Mass)</t>
  </si>
  <si>
    <t xml:space="preserve">Table Mass Total </t>
  </si>
  <si>
    <t>Sum of all items on table (excluding Keel Mass)</t>
  </si>
  <si>
    <t>CG XY-Calc (SUS Mass)</t>
  </si>
  <si>
    <t>CG Z-Calc (Non-SUS Mass)</t>
  </si>
  <si>
    <t>Cartridge</t>
  </si>
  <si>
    <t>Arm Cavity Baffle</t>
  </si>
  <si>
    <t>2X VibAbs  ETMY</t>
  </si>
  <si>
    <t xml:space="preserve">Alternate Calculation, using 310  Kg on Keel (instead of 360), to get the Z-value winthin range. </t>
  </si>
  <si>
    <t>2X VibAbs  HR (BS)</t>
  </si>
  <si>
    <t>Spacer HR (BS)</t>
  </si>
  <si>
    <t>Dog Clamp HR (BS)</t>
  </si>
  <si>
    <t>(B5:B29)(C5:C29)(G5:G29)(H5:H29)</t>
  </si>
  <si>
    <t>(B30+B32)(C30+C32)(G30+G32)(H30+H32)</t>
  </si>
  <si>
    <t>(B32-P6)(C32-P4)(G32-P7)(H32-P5)</t>
  </si>
  <si>
    <t>CG Z-Calc (Non-Sus Mass)</t>
  </si>
  <si>
    <r>
      <t xml:space="preserve">X = 0
</t>
    </r>
    <r>
      <rPr>
        <b/>
        <sz val="11"/>
        <color theme="1"/>
        <rFont val="Calibri"/>
        <family val="2"/>
      </rPr>
      <t>± 10 mm</t>
    </r>
  </si>
  <si>
    <t>4X VibAbs  ITMX</t>
  </si>
  <si>
    <t>FM Elliptical B.</t>
  </si>
  <si>
    <t>2X FM Beam D. B.</t>
  </si>
  <si>
    <t>Arm Cavity B.</t>
  </si>
  <si>
    <t>BSC4-H2</t>
  </si>
  <si>
    <t>ETMX (QUAD)</t>
  </si>
  <si>
    <t>Spacer ETMX</t>
  </si>
  <si>
    <t>Dog Clamp ETMX</t>
  </si>
  <si>
    <t>BSC5-H2</t>
  </si>
  <si>
    <t>D1001514</t>
  </si>
  <si>
    <t>Elliptical Baffle</t>
  </si>
  <si>
    <t>4X VibAbs FMX</t>
  </si>
  <si>
    <t>SUSPENDED MASS</t>
  </si>
  <si>
    <t>NON-SUSPENDED MASS</t>
  </si>
  <si>
    <t>ITEM NO.</t>
  </si>
  <si>
    <t>P/N</t>
  </si>
  <si>
    <t>DESCRIPTION</t>
  </si>
  <si>
    <t>QTY</t>
  </si>
  <si>
    <t>SUB-TOTAL</t>
  </si>
  <si>
    <t>aLIGO, SUS, Viobration Absorber, 5LB Vertical with O-Rings</t>
  </si>
  <si>
    <t>Dog Clamps Set</t>
  </si>
  <si>
    <t>Hardware Set</t>
  </si>
  <si>
    <t>CONFIGURATIONS</t>
  </si>
  <si>
    <t>COUNTERBALANCE MASS</t>
  </si>
  <si>
    <t>CENTER OF GRAVITY</t>
  </si>
  <si>
    <t>PAYLOAD MASS</t>
  </si>
  <si>
    <t>OUTER WALL MASS</t>
  </si>
  <si>
    <t>KEEL MASS</t>
  </si>
  <si>
    <t>X = 0.0</t>
  </si>
  <si>
    <t>Y = 0.0</t>
  </si>
  <si>
    <t>COUNTERBALANCE</t>
  </si>
  <si>
    <t>(Kg)</t>
  </si>
  <si>
    <t>± 10 mm</t>
  </si>
  <si>
    <t>± 100 mm</t>
  </si>
  <si>
    <t>MASS</t>
  </si>
  <si>
    <t>CG XY-Calculation (SUSPENDED Mass)</t>
  </si>
  <si>
    <t>CG Z-Calculation (Non-SUSPENDED Mass)</t>
  </si>
  <si>
    <r>
      <t>ISO TABLE</t>
    </r>
    <r>
      <rPr>
        <b/>
        <sz val="8"/>
        <color rgb="FF0000CC"/>
        <rFont val="Arial"/>
        <family val="2"/>
      </rPr>
      <t xml:space="preserve"> [J3]</t>
    </r>
  </si>
  <si>
    <t>D0900360 - AdvLIGO Systems, BSC8-H2 Top Level Chamber Assembly - Mass Properties BOM</t>
  </si>
  <si>
    <t>D0900362</t>
  </si>
  <si>
    <t>AdvLIGO SEI BSC8-H2, XYZ Local CS for ISI Table</t>
  </si>
  <si>
    <t>D0900363</t>
  </si>
  <si>
    <t xml:space="preserve">AdvLIGO SUS BSC8-H2, XYZ Local CS for ITMY </t>
  </si>
  <si>
    <t>AdvLIGO QUAD SUS Assembly Top Level TD-1084-090_ASM</t>
  </si>
  <si>
    <t>D0900364</t>
  </si>
  <si>
    <t xml:space="preserve">  D1000392</t>
  </si>
  <si>
    <t>AdvLIGO BS/FM Top Level Assembly</t>
  </si>
  <si>
    <t xml:space="preserve">  D1002424</t>
  </si>
  <si>
    <t xml:space="preserve">  D0901346</t>
  </si>
  <si>
    <t xml:space="preserve">  D1000424</t>
  </si>
  <si>
    <t>AdLIGO AOS SLC FM Ellipse Baffle Assembly</t>
  </si>
  <si>
    <t>D1000898</t>
  </si>
  <si>
    <t>AdvLIGO SUS BSC8-H2, XYZ Local CS for FMY</t>
  </si>
  <si>
    <t>AdvLIGO BSC8-H2 ISI Table, Payload &amp; Suspended Mass Assembly</t>
  </si>
  <si>
    <t>D1101142</t>
  </si>
  <si>
    <t>AdvLIGO, Cable Harness Routing BSC6 &amp; BSC8</t>
  </si>
  <si>
    <t>TBD</t>
  </si>
  <si>
    <t>AdvLIGO SUS BSC8-H2, BS/FM Stay Assembly</t>
  </si>
  <si>
    <t>Sum of "Sub-TOTAL + BSC Table"</t>
  </si>
  <si>
    <t>D0900512 - AdvLIGO Systems, BSC6-H2 Top Level Chamber Assembly - Mass Properties BOM</t>
  </si>
  <si>
    <t>D0900514</t>
  </si>
  <si>
    <t>D0900515</t>
  </si>
  <si>
    <t>AdvLIGO SEI BSC6-H2, XYZ Local CS for ISI Table</t>
  </si>
  <si>
    <t xml:space="preserve">AdvLIGO SUS BSC6-H2, XYZ Local CS for ETMY </t>
  </si>
  <si>
    <t>D0900419</t>
  </si>
  <si>
    <t>AdvLIGO SUS BSC6-H2, XYZ Local CS for ETM Tel Assy</t>
  </si>
  <si>
    <t xml:space="preserve">  D0901880</t>
  </si>
  <si>
    <t>AOS ETM Telescope Upper Suspension &amp; Structure Envelope</t>
  </si>
  <si>
    <t>AdvLIGO TMS Cable Harness &amp; Hardware</t>
  </si>
  <si>
    <t>D1000897</t>
  </si>
  <si>
    <t>AdvLIGO BSC6-H2 ISI Table, Payload &amp; Suspended Mass Assembly</t>
  </si>
  <si>
    <t>"Z" TARGET
7.10 in</t>
  </si>
  <si>
    <t>3.10 ≤ Z ≤11.10</t>
  </si>
  <si>
    <t>Z = 180.34</t>
  </si>
  <si>
    <t>CARTRIDGE  CONFIGURATION</t>
  </si>
  <si>
    <t xml:space="preserve">  D0901182</t>
  </si>
  <si>
    <t>AdvLIGO  SEI BSC ISI Table Assembly</t>
  </si>
  <si>
    <t xml:space="preserve">  D1003140</t>
  </si>
  <si>
    <t>Lifting Bar, 3-Point, BSC Cartridge, AdvLIGO</t>
  </si>
  <si>
    <t>CG XYZ-Calculation (Cartridge Configuration)</t>
  </si>
  <si>
    <t>TARGET</t>
  </si>
  <si>
    <t>10000 LBS</t>
  </si>
  <si>
    <t>4536 Kg</t>
  </si>
  <si>
    <r>
      <t xml:space="preserve">TOTAL PAYLOAD </t>
    </r>
    <r>
      <rPr>
        <b/>
        <sz val="8"/>
        <color rgb="FF0000CC"/>
        <rFont val="Arial"/>
        <family val="2"/>
      </rPr>
      <t>[J20-J21]</t>
    </r>
  </si>
  <si>
    <r>
      <t xml:space="preserve">TOTAL MASS </t>
    </r>
    <r>
      <rPr>
        <b/>
        <sz val="8"/>
        <color rgb="FF0000CC"/>
        <rFont val="Arial"/>
        <family val="2"/>
      </rPr>
      <t>[Σ(J3:J18)]</t>
    </r>
  </si>
  <si>
    <r>
      <t>TOTAL</t>
    </r>
    <r>
      <rPr>
        <b/>
        <sz val="8"/>
        <color rgb="FF0000CC"/>
        <rFont val="Arial"/>
        <family val="2"/>
      </rPr>
      <t xml:space="preserve"> [Σ(J3:J19)]</t>
    </r>
  </si>
  <si>
    <r>
      <t>ISO TABLE</t>
    </r>
    <r>
      <rPr>
        <b/>
        <sz val="8"/>
        <color rgb="FF0000CC"/>
        <rFont val="Arial"/>
        <family val="2"/>
      </rPr>
      <t xml:space="preserve"> [J4]</t>
    </r>
  </si>
  <si>
    <r>
      <t xml:space="preserve">TOTAL PAYLOAD </t>
    </r>
    <r>
      <rPr>
        <b/>
        <sz val="8"/>
        <color rgb="FF0000CC"/>
        <rFont val="Arial"/>
        <family val="2"/>
      </rPr>
      <t>(J21-J22)</t>
    </r>
  </si>
  <si>
    <t xml:space="preserve">AdvLIGO SUS BSC1-L1, XYZ Local CS for ITMY </t>
  </si>
  <si>
    <t xml:space="preserve">  D0901346-03</t>
  </si>
  <si>
    <t>D1200112</t>
  </si>
  <si>
    <t>AdvLIGO, Cable Harness Routing BSC1</t>
  </si>
  <si>
    <t>D0901137 - AdvLIGO Systems, BSC1-H1 Top Level Chamber Assembly - Mass Properties BOM</t>
  </si>
  <si>
    <t>D0901139</t>
  </si>
  <si>
    <t>AdvLIGO SEI BSC1-H1, XYZ Local CS for ISI Table</t>
  </si>
  <si>
    <t>D0901140</t>
  </si>
  <si>
    <t>D1001989</t>
  </si>
  <si>
    <t>AdvLIGO BSC1-H1 ISI Table, Payload &amp; Suspended Mass Assembly</t>
  </si>
  <si>
    <t xml:space="preserve">  D1200750</t>
  </si>
  <si>
    <t>AdLIGO AOS SLC BS Elliptical Baffle Assembly</t>
  </si>
  <si>
    <t>D1200060</t>
  </si>
  <si>
    <t>AdvLIGO, Cable Harness Routing BSC2</t>
  </si>
  <si>
    <t>D0901142 - AdvLIGO Systems, BSC2-H1 Top Level Chamber Assembly - Mass Properties BOM</t>
  </si>
  <si>
    <t>D0901144</t>
  </si>
  <si>
    <t>AdvLIGO SEI BSC2-H1, XYZ Local CS for ISI Table</t>
  </si>
  <si>
    <t>D0901145</t>
  </si>
  <si>
    <t>AdvLIGO SUS BSC2-H1, XYZ Local CS for BS HR</t>
  </si>
  <si>
    <t>AdvLIGO BSC2-H1 ISI Table, Payload &amp; Suspended Mass Assembly</t>
  </si>
  <si>
    <t>D0901146 - AdvLIGO Systems, BSC3-H1 Top Level Chamber Assembly - Mass Properties BOM</t>
  </si>
  <si>
    <t>D0901148</t>
  </si>
  <si>
    <t>AdvLIGO SEI BSC3-H1, XYZ Local CS for ISI Table</t>
  </si>
  <si>
    <t>D0901149</t>
  </si>
  <si>
    <t xml:space="preserve">AdvLIGO SUS BSC3-H1, XYZ Local CS for ITMX </t>
  </si>
  <si>
    <t>D1002185</t>
  </si>
  <si>
    <t>AdvLIGO BSC3-42 ISI Table, Payload &amp; Suspended Mass Assembly</t>
  </si>
  <si>
    <t>D1200059</t>
  </si>
  <si>
    <t>AdvLIGO, Cable Harness Routing BSC3</t>
  </si>
  <si>
    <t xml:space="preserve">  D0901346-04</t>
  </si>
  <si>
    <t>AOS ETM TELESCOPE UPPER SUSPENSION &amp; STRUTURE ENV. ASSY</t>
  </si>
  <si>
    <t>D0901150 - AdvLIGO Systems, BSC9-H1 Top Level Chamber Assembly - Mass Properties BOM</t>
  </si>
  <si>
    <t>D0901152</t>
  </si>
  <si>
    <t>AdvLIGO SEI BSC9-H1, XYZ Local CS for ISI Table</t>
  </si>
  <si>
    <t>D0901153</t>
  </si>
  <si>
    <t xml:space="preserve">AdvLIGO SUS BSC9-H1, XYZ Local CS for ETMX </t>
  </si>
  <si>
    <t>D0902163</t>
  </si>
  <si>
    <t xml:space="preserve">AdvLIGO SUS BSC9-H1, XYZ Local ETM Tel Assy </t>
  </si>
  <si>
    <t>D1002191</t>
  </si>
  <si>
    <t>AdvLIGO BSC9-H1 ISI Table, Payload &amp; Suspended Mass Assembly</t>
  </si>
  <si>
    <t>D0901880</t>
  </si>
  <si>
    <t>D0901154 - AdvLIGO Systems, BSC10-H1 Top Level Chamber Assembly - Mass Properties BOM</t>
  </si>
  <si>
    <t>D0901156</t>
  </si>
  <si>
    <t>D0901157</t>
  </si>
  <si>
    <t>D0902168</t>
  </si>
  <si>
    <t>D1002266</t>
  </si>
  <si>
    <t>D1200111</t>
  </si>
  <si>
    <t>AdvLIGO SEI BSC10-H1, XYZ Local CS for ISI Table</t>
  </si>
  <si>
    <t>AdvLIGO SUS BSC10-H1, XYZ Local CS for ETMY</t>
  </si>
  <si>
    <t xml:space="preserve">AdvLIGO SUS BSC10-H1, XYZ Local ETM Tel Assy </t>
  </si>
  <si>
    <t>AdvLIGO BSC10-H1 ISI Table, Payload &amp; Suspended Mass Assembly</t>
  </si>
  <si>
    <t>AdvLIGO, Cable Harness Routing BSC5_BSC10</t>
  </si>
  <si>
    <r>
      <t xml:space="preserve">As per DCC  # E1100006 (Pg 2) this is </t>
    </r>
    <r>
      <rPr>
        <b/>
        <sz val="10"/>
        <color theme="1"/>
        <rFont val="Arial"/>
        <family val="2"/>
      </rPr>
      <t>TOTAL MASS ON STAGE 1-2 SPRINGS = 2690 Kg</t>
    </r>
  </si>
  <si>
    <r>
      <t xml:space="preserve">As per DCC  # E1100006 (Pg 2) this is </t>
    </r>
    <r>
      <rPr>
        <b/>
        <sz val="10"/>
        <color theme="1"/>
        <rFont val="Arial"/>
        <family val="2"/>
      </rPr>
      <t>STAGE 2 BSC-ISI SUSPENDED MASS = 1618 Kg</t>
    </r>
  </si>
  <si>
    <r>
      <t xml:space="preserve">As per DCC  # E1100006 (Pg 2) this is </t>
    </r>
    <r>
      <rPr>
        <b/>
        <sz val="10"/>
        <color theme="1"/>
        <rFont val="Arial"/>
        <family val="2"/>
      </rPr>
      <t>LEFT FOR "OPTICS + TABLE MASSES" = 1070 Kg</t>
    </r>
  </si>
  <si>
    <t>`</t>
  </si>
  <si>
    <t>D1300007</t>
  </si>
  <si>
    <t>AdvLIGO, Cable Harness Routing BSC4_BSC9</t>
  </si>
  <si>
    <r>
      <t xml:space="preserve">As per DCC  # E1100006 (Pg 2) this is </t>
    </r>
    <r>
      <rPr>
        <b/>
        <sz val="10"/>
        <color theme="1"/>
        <rFont val="Arial"/>
        <family val="2"/>
      </rPr>
      <t>TOTAL MASS ON STAGE 1-2 SPRINGS = 2390 Kg</t>
    </r>
  </si>
  <si>
    <r>
      <t xml:space="preserve">As per DCC  # E1100006 (Pg 2) this is </t>
    </r>
    <r>
      <rPr>
        <b/>
        <sz val="10"/>
        <color theme="1"/>
        <rFont val="Arial"/>
        <family val="2"/>
      </rPr>
      <t>TOTAL MASS ON STAGE 1-2 SPRINGS = 26900 Kg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</si>
</sst>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B050"/>
      <name val="Calibri"/>
      <family val="2"/>
    </font>
    <font>
      <b/>
      <sz val="11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entury Gothic"/>
      <family val="2"/>
    </font>
    <font>
      <b/>
      <sz val="10"/>
      <color theme="1"/>
      <name val="Arial"/>
      <family val="2"/>
    </font>
    <font>
      <b/>
      <sz val="8"/>
      <color rgb="FF0000CC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rgb="FFC00000"/>
      <name val="Arial"/>
      <family val="2"/>
    </font>
    <font>
      <b/>
      <sz val="12"/>
      <color rgb="FF0000CC"/>
      <name val="Arial"/>
      <family val="2"/>
    </font>
    <font>
      <sz val="13"/>
      <color theme="1"/>
      <name val="Arial"/>
      <family val="2"/>
    </font>
    <font>
      <b/>
      <sz val="13"/>
      <color rgb="FFFF000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AF1DD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indexed="64"/>
      </bottom>
      <diagonal/>
    </border>
  </borders>
  <cellStyleXfs count="1">
    <xf numFmtId="0" fontId="0" fillId="0" borderId="0"/>
  </cellStyleXfs>
  <cellXfs count="242">
    <xf numFmtId="0" fontId="0" fillId="0" borderId="0" xfId="0"/>
    <xf numFmtId="0" fontId="1" fillId="0" borderId="0" xfId="0" applyFont="1" applyBorder="1" applyAlignment="1">
      <alignment horizontal="center" vertical="top"/>
    </xf>
    <xf numFmtId="0" fontId="0" fillId="0" borderId="1" xfId="0" applyBorder="1" applyAlignment="1">
      <alignment wrapText="1"/>
    </xf>
    <xf numFmtId="0" fontId="0" fillId="0" borderId="1" xfId="0" applyBorder="1"/>
    <xf numFmtId="0" fontId="0" fillId="0" borderId="10" xfId="0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/>
    </xf>
    <xf numFmtId="0" fontId="0" fillId="0" borderId="3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1" xfId="0" applyBorder="1" applyAlignment="1">
      <alignment horizontal="center" vertical="top"/>
    </xf>
    <xf numFmtId="0" fontId="2" fillId="0" borderId="1" xfId="0" applyFont="1" applyBorder="1" applyAlignment="1">
      <alignment horizontal="center"/>
    </xf>
    <xf numFmtId="0" fontId="0" fillId="2" borderId="4" xfId="0" applyFill="1" applyBorder="1" applyAlignment="1">
      <alignment vertical="top"/>
    </xf>
    <xf numFmtId="0" fontId="0" fillId="2" borderId="9" xfId="0" applyFill="1" applyBorder="1" applyAlignment="1">
      <alignment vertical="top" wrapText="1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" xfId="0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vertical="top"/>
    </xf>
    <xf numFmtId="0" fontId="0" fillId="0" borderId="1" xfId="0" applyFill="1" applyBorder="1" applyAlignment="1">
      <alignment vertical="top"/>
    </xf>
    <xf numFmtId="2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 vertical="top" wrapText="1"/>
    </xf>
    <xf numFmtId="1" fontId="0" fillId="0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Fill="1" applyBorder="1" applyAlignment="1" applyProtection="1">
      <alignment vertical="top" wrapText="1"/>
      <protection hidden="1"/>
    </xf>
    <xf numFmtId="0" fontId="3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4" fillId="2" borderId="1" xfId="0" applyFont="1" applyFill="1" applyBorder="1"/>
    <xf numFmtId="0" fontId="4" fillId="0" borderId="1" xfId="0" applyFont="1" applyBorder="1"/>
    <xf numFmtId="0" fontId="0" fillId="0" borderId="1" xfId="0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0" fillId="2" borderId="2" xfId="0" applyFill="1" applyBorder="1" applyAlignment="1">
      <alignment vertical="top" wrapText="1"/>
    </xf>
    <xf numFmtId="0" fontId="0" fillId="0" borderId="10" xfId="0" applyBorder="1" applyAlignment="1">
      <alignment horizontal="center" vertical="top"/>
    </xf>
    <xf numFmtId="0" fontId="0" fillId="2" borderId="9" xfId="0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/>
    </xf>
    <xf numFmtId="2" fontId="7" fillId="0" borderId="1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2" borderId="4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/>
    </xf>
    <xf numFmtId="0" fontId="0" fillId="0" borderId="0" xfId="0" applyFill="1" applyBorder="1" applyAlignment="1">
      <alignment horizontal="center" vertical="top" wrapText="1"/>
    </xf>
    <xf numFmtId="49" fontId="10" fillId="0" borderId="10" xfId="0" applyNumberFormat="1" applyFont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0" fillId="0" borderId="0" xfId="0" applyBorder="1" applyAlignment="1"/>
    <xf numFmtId="0" fontId="0" fillId="0" borderId="3" xfId="0" applyBorder="1"/>
    <xf numFmtId="2" fontId="0" fillId="0" borderId="3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2" fontId="11" fillId="3" borderId="1" xfId="0" applyNumberFormat="1" applyFont="1" applyFill="1" applyBorder="1" applyAlignment="1">
      <alignment horizontal="center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12" fillId="0" borderId="1" xfId="0" applyFont="1" applyBorder="1" applyAlignment="1">
      <alignment vertical="top"/>
    </xf>
    <xf numFmtId="2" fontId="12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0" fillId="5" borderId="1" xfId="0" applyNumberForma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top"/>
    </xf>
    <xf numFmtId="2" fontId="4" fillId="3" borderId="1" xfId="0" applyNumberFormat="1" applyFont="1" applyFill="1" applyBorder="1" applyAlignment="1">
      <alignment horizontal="center"/>
    </xf>
    <xf numFmtId="0" fontId="0" fillId="0" borderId="9" xfId="0" applyBorder="1"/>
    <xf numFmtId="0" fontId="0" fillId="0" borderId="9" xfId="0" applyFill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1" fontId="0" fillId="0" borderId="9" xfId="0" applyNumberFormat="1" applyBorder="1" applyAlignment="1">
      <alignment horizontal="center"/>
    </xf>
    <xf numFmtId="2" fontId="3" fillId="0" borderId="9" xfId="0" applyNumberFormat="1" applyFont="1" applyFill="1" applyBorder="1" applyAlignment="1">
      <alignment horizontal="center"/>
    </xf>
    <xf numFmtId="0" fontId="0" fillId="0" borderId="10" xfId="0" applyBorder="1"/>
    <xf numFmtId="2" fontId="0" fillId="3" borderId="10" xfId="0" applyNumberFormat="1" applyFill="1" applyBorder="1" applyAlignment="1">
      <alignment horizontal="center"/>
    </xf>
    <xf numFmtId="2" fontId="11" fillId="3" borderId="10" xfId="0" applyNumberFormat="1" applyFont="1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4" xfId="0" applyBorder="1"/>
    <xf numFmtId="2" fontId="0" fillId="0" borderId="14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2" fontId="0" fillId="4" borderId="10" xfId="0" applyNumberFormat="1" applyFill="1" applyBorder="1" applyAlignment="1">
      <alignment horizontal="center"/>
    </xf>
    <xf numFmtId="2" fontId="11" fillId="4" borderId="10" xfId="0" applyNumberFormat="1" applyFont="1" applyFill="1" applyBorder="1" applyAlignment="1">
      <alignment horizontal="center"/>
    </xf>
    <xf numFmtId="0" fontId="0" fillId="2" borderId="2" xfId="0" applyFill="1" applyBorder="1" applyAlignment="1">
      <alignment vertical="top"/>
    </xf>
    <xf numFmtId="2" fontId="4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0" fillId="0" borderId="0" xfId="0" applyFill="1"/>
    <xf numFmtId="0" fontId="0" fillId="0" borderId="12" xfId="0" applyFill="1" applyBorder="1"/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top"/>
    </xf>
    <xf numFmtId="2" fontId="12" fillId="0" borderId="12" xfId="0" applyNumberFormat="1" applyFont="1" applyFill="1" applyBorder="1" applyAlignment="1">
      <alignment horizontal="center"/>
    </xf>
    <xf numFmtId="2" fontId="12" fillId="0" borderId="8" xfId="0" applyNumberFormat="1" applyFont="1" applyFill="1" applyBorder="1" applyAlignment="1">
      <alignment horizontal="center"/>
    </xf>
    <xf numFmtId="2" fontId="11" fillId="4" borderId="1" xfId="0" applyNumberFormat="1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3" fillId="0" borderId="8" xfId="0" applyNumberFormat="1" applyFont="1" applyFill="1" applyBorder="1" applyAlignment="1">
      <alignment horizontal="center"/>
    </xf>
    <xf numFmtId="0" fontId="0" fillId="0" borderId="8" xfId="0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6" fillId="0" borderId="0" xfId="0" applyFon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5" borderId="1" xfId="0" applyFont="1" applyFill="1" applyBorder="1"/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0" borderId="0" xfId="0" applyFont="1" applyAlignment="1"/>
    <xf numFmtId="0" fontId="0" fillId="0" borderId="1" xfId="0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2" fontId="11" fillId="2" borderId="1" xfId="0" applyNumberFormat="1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2" fontId="11" fillId="0" borderId="12" xfId="0" applyNumberFormat="1" applyFont="1" applyFill="1" applyBorder="1" applyAlignment="1">
      <alignment horizontal="center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/>
    </xf>
    <xf numFmtId="2" fontId="11" fillId="2" borderId="1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0" fontId="16" fillId="8" borderId="1" xfId="0" applyFont="1" applyFill="1" applyBorder="1" applyAlignment="1">
      <alignment horizontal="right" vertical="center" wrapText="1"/>
    </xf>
    <xf numFmtId="2" fontId="16" fillId="3" borderId="1" xfId="0" applyNumberFormat="1" applyFont="1" applyFill="1" applyBorder="1" applyAlignment="1">
      <alignment horizontal="right" vertical="center" wrapText="1"/>
    </xf>
    <xf numFmtId="2" fontId="16" fillId="4" borderId="1" xfId="0" applyNumberFormat="1" applyFont="1" applyFill="1" applyBorder="1" applyAlignment="1">
      <alignment horizontal="right" vertical="center" wrapText="1"/>
    </xf>
    <xf numFmtId="2" fontId="16" fillId="8" borderId="1" xfId="0" applyNumberFormat="1" applyFont="1" applyFill="1" applyBorder="1" applyAlignment="1">
      <alignment horizontal="right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left" vertical="center" wrapText="1"/>
    </xf>
    <xf numFmtId="2" fontId="16" fillId="9" borderId="1" xfId="0" applyNumberFormat="1" applyFont="1" applyFill="1" applyBorder="1" applyAlignment="1">
      <alignment horizontal="right" vertical="center" wrapText="1"/>
    </xf>
    <xf numFmtId="0" fontId="16" fillId="9" borderId="1" xfId="0" applyFont="1" applyFill="1" applyBorder="1" applyAlignment="1">
      <alignment horizontal="right" vertical="center" wrapText="1"/>
    </xf>
    <xf numFmtId="0" fontId="0" fillId="10" borderId="1" xfId="0" applyFill="1" applyBorder="1"/>
    <xf numFmtId="2" fontId="20" fillId="3" borderId="15" xfId="0" applyNumberFormat="1" applyFont="1" applyFill="1" applyBorder="1"/>
    <xf numFmtId="2" fontId="20" fillId="4" borderId="16" xfId="0" applyNumberFormat="1" applyFont="1" applyFill="1" applyBorder="1"/>
    <xf numFmtId="0" fontId="21" fillId="10" borderId="1" xfId="0" applyFont="1" applyFill="1" applyBorder="1"/>
    <xf numFmtId="2" fontId="20" fillId="3" borderId="7" xfId="0" applyNumberFormat="1" applyFont="1" applyFill="1" applyBorder="1"/>
    <xf numFmtId="2" fontId="20" fillId="0" borderId="0" xfId="0" applyNumberFormat="1" applyFont="1" applyFill="1" applyBorder="1"/>
    <xf numFmtId="2" fontId="20" fillId="3" borderId="13" xfId="0" applyNumberFormat="1" applyFont="1" applyFill="1" applyBorder="1"/>
    <xf numFmtId="0" fontId="15" fillId="11" borderId="9" xfId="0" applyFont="1" applyFill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 wrapText="1"/>
    </xf>
    <xf numFmtId="0" fontId="15" fillId="11" borderId="12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/>
    </xf>
    <xf numFmtId="49" fontId="23" fillId="2" borderId="10" xfId="0" applyNumberFormat="1" applyFont="1" applyFill="1" applyBorder="1" applyAlignment="1">
      <alignment horizontal="center" vertical="center"/>
    </xf>
    <xf numFmtId="0" fontId="15" fillId="11" borderId="10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right" wrapText="1"/>
    </xf>
    <xf numFmtId="2" fontId="20" fillId="3" borderId="1" xfId="0" applyNumberFormat="1" applyFont="1" applyFill="1" applyBorder="1" applyAlignment="1">
      <alignment horizontal="center"/>
    </xf>
    <xf numFmtId="2" fontId="24" fillId="3" borderId="1" xfId="0" applyNumberFormat="1" applyFont="1" applyFill="1" applyBorder="1" applyAlignment="1">
      <alignment horizontal="center"/>
    </xf>
    <xf numFmtId="0" fontId="16" fillId="4" borderId="1" xfId="0" applyFont="1" applyFill="1" applyBorder="1" applyAlignment="1">
      <alignment horizontal="right" wrapText="1"/>
    </xf>
    <xf numFmtId="2" fontId="20" fillId="4" borderId="1" xfId="0" applyNumberFormat="1" applyFont="1" applyFill="1" applyBorder="1" applyAlignment="1">
      <alignment horizontal="center"/>
    </xf>
    <xf numFmtId="2" fontId="24" fillId="4" borderId="1" xfId="0" applyNumberFormat="1" applyFont="1" applyFill="1" applyBorder="1" applyAlignment="1">
      <alignment horizontal="center"/>
    </xf>
    <xf numFmtId="2" fontId="25" fillId="4" borderId="1" xfId="0" applyNumberFormat="1" applyFont="1" applyFill="1" applyBorder="1" applyAlignment="1">
      <alignment horizontal="center"/>
    </xf>
    <xf numFmtId="0" fontId="17" fillId="9" borderId="1" xfId="0" applyFont="1" applyFill="1" applyBorder="1" applyAlignment="1">
      <alignment horizontal="left" vertical="center" wrapText="1"/>
    </xf>
    <xf numFmtId="0" fontId="26" fillId="9" borderId="1" xfId="0" applyFont="1" applyFill="1" applyBorder="1" applyAlignment="1">
      <alignment horizontal="left" vertical="center" wrapText="1"/>
    </xf>
    <xf numFmtId="0" fontId="27" fillId="9" borderId="1" xfId="0" applyFont="1" applyFill="1" applyBorder="1" applyAlignment="1">
      <alignment horizontal="left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8" fillId="9" borderId="17" xfId="0" applyFont="1" applyFill="1" applyBorder="1" applyAlignment="1">
      <alignment horizontal="center" wrapText="1"/>
    </xf>
    <xf numFmtId="0" fontId="18" fillId="9" borderId="18" xfId="0" applyFont="1" applyFill="1" applyBorder="1" applyAlignment="1">
      <alignment horizontal="center" wrapText="1"/>
    </xf>
    <xf numFmtId="0" fontId="18" fillId="9" borderId="19" xfId="0" applyFont="1" applyFill="1" applyBorder="1" applyAlignment="1">
      <alignment horizontal="center" wrapText="1"/>
    </xf>
    <xf numFmtId="0" fontId="15" fillId="7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22" fillId="11" borderId="9" xfId="0" applyFont="1" applyFill="1" applyBorder="1" applyAlignment="1">
      <alignment horizontal="center" vertical="center"/>
    </xf>
    <xf numFmtId="0" fontId="22" fillId="11" borderId="12" xfId="0" applyFont="1" applyFill="1" applyBorder="1" applyAlignment="1">
      <alignment horizontal="center" vertical="center"/>
    </xf>
    <xf numFmtId="0" fontId="22" fillId="11" borderId="10" xfId="0" applyFont="1" applyFill="1" applyBorder="1" applyAlignment="1">
      <alignment horizontal="center" vertical="center"/>
    </xf>
    <xf numFmtId="0" fontId="15" fillId="11" borderId="11" xfId="0" applyFont="1" applyFill="1" applyBorder="1" applyAlignment="1">
      <alignment horizontal="center" vertical="center"/>
    </xf>
    <xf numFmtId="0" fontId="15" fillId="11" borderId="14" xfId="0" applyFont="1" applyFill="1" applyBorder="1" applyAlignment="1">
      <alignment horizontal="center" vertical="center"/>
    </xf>
    <xf numFmtId="0" fontId="15" fillId="11" borderId="13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/>
    <xf numFmtId="0" fontId="15" fillId="7" borderId="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0" xfId="0" applyFill="1" applyBorder="1" applyAlignment="1">
      <alignment horizontal="right"/>
    </xf>
    <xf numFmtId="0" fontId="6" fillId="0" borderId="0" xfId="0" applyFont="1" applyBorder="1" applyAlignment="1"/>
    <xf numFmtId="0" fontId="0" fillId="0" borderId="0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6" fillId="0" borderId="0" xfId="0" applyFont="1" applyAlignment="1"/>
    <xf numFmtId="0" fontId="0" fillId="0" borderId="1" xfId="0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6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2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3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5353050</xdr:colOff>
      <xdr:row>23</xdr:row>
      <xdr:rowOff>180972</xdr:rowOff>
    </xdr:from>
    <xdr:to>
      <xdr:col>13</xdr:col>
      <xdr:colOff>9275</xdr:colOff>
      <xdr:row>47</xdr:row>
      <xdr:rowOff>66675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0950" y="4857747"/>
          <a:ext cx="6810125" cy="4457703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23</xdr:row>
      <xdr:rowOff>180975</xdr:rowOff>
    </xdr:from>
    <xdr:to>
      <xdr:col>4</xdr:col>
      <xdr:colOff>5375443</xdr:colOff>
      <xdr:row>55</xdr:row>
      <xdr:rowOff>113283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4857750"/>
          <a:ext cx="5337343" cy="6028308"/>
        </a:xfrm>
        <a:prstGeom prst="rect">
          <a:avLst/>
        </a:prstGeom>
      </xdr:spPr>
    </xdr:pic>
    <xdr:clientData/>
  </xdr:twoCellAnchor>
  <xdr:oneCellAnchor>
    <xdr:from>
      <xdr:col>11</xdr:col>
      <xdr:colOff>952500</xdr:colOff>
      <xdr:row>43</xdr:row>
      <xdr:rowOff>133350</xdr:rowOff>
    </xdr:from>
    <xdr:ext cx="1092863" cy="264560"/>
    <xdr:sp macro="" textlink="">
      <xdr:nvSpPr>
        <xdr:cNvPr id="3" name="TextBox 2"/>
        <xdr:cNvSpPr txBox="1"/>
      </xdr:nvSpPr>
      <xdr:spPr>
        <a:xfrm>
          <a:off x="13268325" y="8620125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oneCellAnchor>
    <xdr:from>
      <xdr:col>12</xdr:col>
      <xdr:colOff>142875</xdr:colOff>
      <xdr:row>25</xdr:row>
      <xdr:rowOff>95250</xdr:rowOff>
    </xdr:from>
    <xdr:ext cx="818750" cy="264560"/>
    <xdr:sp macro="" textlink="">
      <xdr:nvSpPr>
        <xdr:cNvPr id="4" name="TextBox 3"/>
        <xdr:cNvSpPr txBox="1"/>
      </xdr:nvSpPr>
      <xdr:spPr>
        <a:xfrm>
          <a:off x="13506450" y="5153025"/>
          <a:ext cx="81875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4</xdr:col>
      <xdr:colOff>1257300</xdr:colOff>
      <xdr:row>39</xdr:row>
      <xdr:rowOff>104775</xdr:rowOff>
    </xdr:from>
    <xdr:to>
      <xdr:col>4</xdr:col>
      <xdr:colOff>1257300</xdr:colOff>
      <xdr:row>43</xdr:row>
      <xdr:rowOff>47625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05200" y="7829550"/>
          <a:ext cx="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3467100</xdr:colOff>
      <xdr:row>39</xdr:row>
      <xdr:rowOff>104775</xdr:rowOff>
    </xdr:from>
    <xdr:to>
      <xdr:col>4</xdr:col>
      <xdr:colOff>3467100</xdr:colOff>
      <xdr:row>42</xdr:row>
      <xdr:rowOff>161925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0" y="7829550"/>
          <a:ext cx="0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11</xdr:col>
      <xdr:colOff>866775</xdr:colOff>
      <xdr:row>36</xdr:row>
      <xdr:rowOff>9525</xdr:rowOff>
    </xdr:from>
    <xdr:ext cx="1162049" cy="264560"/>
    <xdr:sp macro="" textlink="">
      <xdr:nvSpPr>
        <xdr:cNvPr id="7" name="TextBox 6"/>
        <xdr:cNvSpPr txBox="1"/>
      </xdr:nvSpPr>
      <xdr:spPr>
        <a:xfrm>
          <a:off x="13182600" y="7162800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oneCellAnchor>
    <xdr:from>
      <xdr:col>4</xdr:col>
      <xdr:colOff>885825</xdr:colOff>
      <xdr:row>51</xdr:row>
      <xdr:rowOff>133350</xdr:rowOff>
    </xdr:from>
    <xdr:ext cx="1048107" cy="436786"/>
    <xdr:sp macro="" textlink="">
      <xdr:nvSpPr>
        <xdr:cNvPr id="8" name="TextBox 7"/>
        <xdr:cNvSpPr txBox="1"/>
      </xdr:nvSpPr>
      <xdr:spPr>
        <a:xfrm>
          <a:off x="3133725" y="10144125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  <xdr:twoCellAnchor editAs="oneCell">
    <xdr:from>
      <xdr:col>4</xdr:col>
      <xdr:colOff>1447800</xdr:colOff>
      <xdr:row>24</xdr:row>
      <xdr:rowOff>9525</xdr:rowOff>
    </xdr:from>
    <xdr:to>
      <xdr:col>4</xdr:col>
      <xdr:colOff>1447800</xdr:colOff>
      <xdr:row>45</xdr:row>
      <xdr:rowOff>36438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5700" y="4876800"/>
          <a:ext cx="3638550" cy="38369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26</xdr:row>
      <xdr:rowOff>14843</xdr:rowOff>
    </xdr:from>
    <xdr:to>
      <xdr:col>12</xdr:col>
      <xdr:colOff>1019175</xdr:colOff>
      <xdr:row>46</xdr:row>
      <xdr:rowOff>151891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9526" y="5272643"/>
          <a:ext cx="6753224" cy="3947048"/>
        </a:xfrm>
        <a:prstGeom prst="rect">
          <a:avLst/>
        </a:prstGeom>
      </xdr:spPr>
    </xdr:pic>
    <xdr:clientData/>
  </xdr:twoCellAnchor>
  <xdr:oneCellAnchor>
    <xdr:from>
      <xdr:col>11</xdr:col>
      <xdr:colOff>895350</xdr:colOff>
      <xdr:row>43</xdr:row>
      <xdr:rowOff>114300</xdr:rowOff>
    </xdr:from>
    <xdr:ext cx="1092863" cy="264560"/>
    <xdr:sp macro="" textlink="">
      <xdr:nvSpPr>
        <xdr:cNvPr id="17" name="TextBox 16"/>
        <xdr:cNvSpPr txBox="1"/>
      </xdr:nvSpPr>
      <xdr:spPr>
        <a:xfrm>
          <a:off x="13211175" y="8610600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twoCellAnchor editAs="oneCell">
    <xdr:from>
      <xdr:col>4</xdr:col>
      <xdr:colOff>1257300</xdr:colOff>
      <xdr:row>41</xdr:row>
      <xdr:rowOff>104775</xdr:rowOff>
    </xdr:from>
    <xdr:to>
      <xdr:col>4</xdr:col>
      <xdr:colOff>1257300</xdr:colOff>
      <xdr:row>45</xdr:row>
      <xdr:rowOff>47625</xdr:rowOff>
    </xdr:to>
    <xdr:pic>
      <xdr:nvPicPr>
        <xdr:cNvPr id="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05200" y="8220075"/>
          <a:ext cx="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3467100</xdr:colOff>
      <xdr:row>41</xdr:row>
      <xdr:rowOff>104775</xdr:rowOff>
    </xdr:from>
    <xdr:to>
      <xdr:col>4</xdr:col>
      <xdr:colOff>3467100</xdr:colOff>
      <xdr:row>44</xdr:row>
      <xdr:rowOff>161925</xdr:rowOff>
    </xdr:to>
    <xdr:pic>
      <xdr:nvPicPr>
        <xdr:cNvPr id="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8220075"/>
          <a:ext cx="0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11</xdr:col>
      <xdr:colOff>828675</xdr:colOff>
      <xdr:row>36</xdr:row>
      <xdr:rowOff>38100</xdr:rowOff>
    </xdr:from>
    <xdr:ext cx="1162049" cy="264560"/>
    <xdr:sp macro="" textlink="">
      <xdr:nvSpPr>
        <xdr:cNvPr id="20" name="TextBox 19"/>
        <xdr:cNvSpPr txBox="1"/>
      </xdr:nvSpPr>
      <xdr:spPr>
        <a:xfrm>
          <a:off x="13144500" y="7200900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oneCellAnchor>
    <xdr:from>
      <xdr:col>4</xdr:col>
      <xdr:colOff>2867025</xdr:colOff>
      <xdr:row>47</xdr:row>
      <xdr:rowOff>38100</xdr:rowOff>
    </xdr:from>
    <xdr:ext cx="1048107" cy="436786"/>
    <xdr:sp macro="" textlink="">
      <xdr:nvSpPr>
        <xdr:cNvPr id="21" name="TextBox 20"/>
        <xdr:cNvSpPr txBox="1"/>
      </xdr:nvSpPr>
      <xdr:spPr>
        <a:xfrm>
          <a:off x="5114925" y="9296400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  <xdr:twoCellAnchor editAs="oneCell">
    <xdr:from>
      <xdr:col>4</xdr:col>
      <xdr:colOff>1438276</xdr:colOff>
      <xdr:row>25</xdr:row>
      <xdr:rowOff>152401</xdr:rowOff>
    </xdr:from>
    <xdr:to>
      <xdr:col>4</xdr:col>
      <xdr:colOff>1438277</xdr:colOff>
      <xdr:row>46</xdr:row>
      <xdr:rowOff>90233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86176" y="5219701"/>
          <a:ext cx="3943349" cy="3938332"/>
        </a:xfrm>
        <a:prstGeom prst="rect">
          <a:avLst/>
        </a:prstGeom>
      </xdr:spPr>
    </xdr:pic>
    <xdr:clientData/>
  </xdr:twoCellAnchor>
  <xdr:oneCellAnchor>
    <xdr:from>
      <xdr:col>11</xdr:col>
      <xdr:colOff>993742</xdr:colOff>
      <xdr:row>27</xdr:row>
      <xdr:rowOff>104222</xdr:rowOff>
    </xdr:from>
    <xdr:ext cx="818750" cy="264560"/>
    <xdr:sp macro="" textlink="">
      <xdr:nvSpPr>
        <xdr:cNvPr id="23" name="TextBox 22"/>
        <xdr:cNvSpPr txBox="1"/>
      </xdr:nvSpPr>
      <xdr:spPr>
        <a:xfrm>
          <a:off x="13309567" y="5552522"/>
          <a:ext cx="81875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2</xdr:col>
      <xdr:colOff>438151</xdr:colOff>
      <xdr:row>26</xdr:row>
      <xdr:rowOff>0</xdr:rowOff>
    </xdr:from>
    <xdr:to>
      <xdr:col>5</xdr:col>
      <xdr:colOff>2974</xdr:colOff>
      <xdr:row>54</xdr:row>
      <xdr:rowOff>142876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1" y="5257800"/>
          <a:ext cx="6298998" cy="5476876"/>
        </a:xfrm>
        <a:prstGeom prst="rect">
          <a:avLst/>
        </a:prstGeom>
      </xdr:spPr>
    </xdr:pic>
    <xdr:clientData/>
  </xdr:twoCellAnchor>
  <xdr:oneCellAnchor>
    <xdr:from>
      <xdr:col>4</xdr:col>
      <xdr:colOff>19051</xdr:colOff>
      <xdr:row>51</xdr:row>
      <xdr:rowOff>161925</xdr:rowOff>
    </xdr:from>
    <xdr:ext cx="1048107" cy="436786"/>
    <xdr:sp macro="" textlink="">
      <xdr:nvSpPr>
        <xdr:cNvPr id="25" name="TextBox 24"/>
        <xdr:cNvSpPr txBox="1"/>
      </xdr:nvSpPr>
      <xdr:spPr>
        <a:xfrm>
          <a:off x="2266951" y="10182225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5372100</xdr:colOff>
      <xdr:row>24</xdr:row>
      <xdr:rowOff>47625</xdr:rowOff>
    </xdr:from>
    <xdr:to>
      <xdr:col>13</xdr:col>
      <xdr:colOff>21937</xdr:colOff>
      <xdr:row>45</xdr:row>
      <xdr:rowOff>76200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4914900"/>
          <a:ext cx="6803737" cy="40290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1</xdr:rowOff>
    </xdr:from>
    <xdr:to>
      <xdr:col>5</xdr:col>
      <xdr:colOff>0</xdr:colOff>
      <xdr:row>50</xdr:row>
      <xdr:rowOff>167993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3025" y="4867276"/>
          <a:ext cx="6286500" cy="512099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923927</xdr:colOff>
      <xdr:row>24</xdr:row>
      <xdr:rowOff>2</xdr:rowOff>
    </xdr:from>
    <xdr:to>
      <xdr:col>4</xdr:col>
      <xdr:colOff>936655</xdr:colOff>
      <xdr:row>43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1827" y="4867277"/>
          <a:ext cx="4470428" cy="3800473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38</xdr:row>
      <xdr:rowOff>142875</xdr:rowOff>
    </xdr:from>
    <xdr:ext cx="1092863" cy="264560"/>
    <xdr:sp macro="" textlink="">
      <xdr:nvSpPr>
        <xdr:cNvPr id="4" name="TextBox 3"/>
        <xdr:cNvSpPr txBox="1"/>
      </xdr:nvSpPr>
      <xdr:spPr>
        <a:xfrm>
          <a:off x="12315825" y="7677150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oneCellAnchor>
    <xdr:from>
      <xdr:col>11</xdr:col>
      <xdr:colOff>161925</xdr:colOff>
      <xdr:row>25</xdr:row>
      <xdr:rowOff>152400</xdr:rowOff>
    </xdr:from>
    <xdr:ext cx="818750" cy="264560"/>
    <xdr:sp macro="" textlink="">
      <xdr:nvSpPr>
        <xdr:cNvPr id="5" name="TextBox 4"/>
        <xdr:cNvSpPr txBox="1"/>
      </xdr:nvSpPr>
      <xdr:spPr>
        <a:xfrm>
          <a:off x="12477750" y="5210175"/>
          <a:ext cx="81875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4</xdr:col>
      <xdr:colOff>1257300</xdr:colOff>
      <xdr:row>39</xdr:row>
      <xdr:rowOff>104775</xdr:rowOff>
    </xdr:from>
    <xdr:to>
      <xdr:col>4</xdr:col>
      <xdr:colOff>1257300</xdr:colOff>
      <xdr:row>43</xdr:row>
      <xdr:rowOff>47625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05200" y="7829550"/>
          <a:ext cx="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3467100</xdr:colOff>
      <xdr:row>39</xdr:row>
      <xdr:rowOff>104775</xdr:rowOff>
    </xdr:from>
    <xdr:to>
      <xdr:col>4</xdr:col>
      <xdr:colOff>3467100</xdr:colOff>
      <xdr:row>42</xdr:row>
      <xdr:rowOff>161925</xdr:rowOff>
    </xdr:to>
    <xdr:pic>
      <xdr:nvPicPr>
        <xdr:cNvPr id="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0" y="7829550"/>
          <a:ext cx="0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800100</xdr:colOff>
      <xdr:row>31</xdr:row>
      <xdr:rowOff>161925</xdr:rowOff>
    </xdr:from>
    <xdr:ext cx="1162049" cy="264560"/>
    <xdr:sp macro="" textlink="">
      <xdr:nvSpPr>
        <xdr:cNvPr id="8" name="TextBox 7"/>
        <xdr:cNvSpPr txBox="1"/>
      </xdr:nvSpPr>
      <xdr:spPr>
        <a:xfrm>
          <a:off x="12268200" y="6362700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oneCellAnchor>
    <xdr:from>
      <xdr:col>4</xdr:col>
      <xdr:colOff>3981450</xdr:colOff>
      <xdr:row>48</xdr:row>
      <xdr:rowOff>0</xdr:rowOff>
    </xdr:from>
    <xdr:ext cx="1048107" cy="436786"/>
    <xdr:sp macro="" textlink="">
      <xdr:nvSpPr>
        <xdr:cNvPr id="9" name="TextBox 8"/>
        <xdr:cNvSpPr txBox="1"/>
      </xdr:nvSpPr>
      <xdr:spPr>
        <a:xfrm>
          <a:off x="6229350" y="9439275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466725</xdr:colOff>
      <xdr:row>30</xdr:row>
      <xdr:rowOff>0</xdr:rowOff>
    </xdr:from>
    <xdr:to>
      <xdr:col>12</xdr:col>
      <xdr:colOff>723084</xdr:colOff>
      <xdr:row>49</xdr:row>
      <xdr:rowOff>38100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39375" y="7286625"/>
          <a:ext cx="3847284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4</xdr:col>
      <xdr:colOff>2361632</xdr:colOff>
      <xdr:row>49</xdr:row>
      <xdr:rowOff>38100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95350" y="7286625"/>
          <a:ext cx="3714182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838200</xdr:colOff>
      <xdr:row>37</xdr:row>
      <xdr:rowOff>180975</xdr:rowOff>
    </xdr:from>
    <xdr:ext cx="1092863" cy="264560"/>
    <xdr:sp macro="" textlink="">
      <xdr:nvSpPr>
        <xdr:cNvPr id="4" name="TextBox 3"/>
        <xdr:cNvSpPr txBox="1"/>
      </xdr:nvSpPr>
      <xdr:spPr>
        <a:xfrm>
          <a:off x="11458575" y="8801100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oneCellAnchor>
    <xdr:from>
      <xdr:col>4</xdr:col>
      <xdr:colOff>238125</xdr:colOff>
      <xdr:row>43</xdr:row>
      <xdr:rowOff>85725</xdr:rowOff>
    </xdr:from>
    <xdr:ext cx="818750" cy="302660"/>
    <xdr:sp macro="" textlink="">
      <xdr:nvSpPr>
        <xdr:cNvPr id="6" name="TextBox 5"/>
        <xdr:cNvSpPr txBox="1"/>
      </xdr:nvSpPr>
      <xdr:spPr>
        <a:xfrm>
          <a:off x="2486025" y="9848850"/>
          <a:ext cx="818750" cy="3026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4</xdr:col>
      <xdr:colOff>1381125</xdr:colOff>
      <xdr:row>46</xdr:row>
      <xdr:rowOff>76200</xdr:rowOff>
    </xdr:from>
    <xdr:to>
      <xdr:col>4</xdr:col>
      <xdr:colOff>3124200</xdr:colOff>
      <xdr:row>50</xdr:row>
      <xdr:rowOff>19050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9025" y="10410825"/>
          <a:ext cx="1743075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3457575</xdr:colOff>
      <xdr:row>30</xdr:row>
      <xdr:rowOff>19050</xdr:rowOff>
    </xdr:from>
    <xdr:to>
      <xdr:col>7</xdr:col>
      <xdr:colOff>4011</xdr:colOff>
      <xdr:row>49</xdr:row>
      <xdr:rowOff>57150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05475" y="7305675"/>
          <a:ext cx="3356811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3524250</xdr:colOff>
      <xdr:row>42</xdr:row>
      <xdr:rowOff>38100</xdr:rowOff>
    </xdr:from>
    <xdr:to>
      <xdr:col>4</xdr:col>
      <xdr:colOff>5048250</xdr:colOff>
      <xdr:row>46</xdr:row>
      <xdr:rowOff>28575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72150" y="9610725"/>
          <a:ext cx="1524000" cy="75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409575</xdr:colOff>
      <xdr:row>33</xdr:row>
      <xdr:rowOff>19050</xdr:rowOff>
    </xdr:from>
    <xdr:ext cx="1162049" cy="264560"/>
    <xdr:sp macro="" textlink="">
      <xdr:nvSpPr>
        <xdr:cNvPr id="5" name="TextBox 4"/>
        <xdr:cNvSpPr txBox="1"/>
      </xdr:nvSpPr>
      <xdr:spPr>
        <a:xfrm>
          <a:off x="8753475" y="7877175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twoCellAnchor>
    <xdr:from>
      <xdr:col>4</xdr:col>
      <xdr:colOff>2228850</xdr:colOff>
      <xdr:row>30</xdr:row>
      <xdr:rowOff>57150</xdr:rowOff>
    </xdr:from>
    <xdr:to>
      <xdr:col>4</xdr:col>
      <xdr:colOff>3143250</xdr:colOff>
      <xdr:row>33</xdr:row>
      <xdr:rowOff>98298</xdr:rowOff>
    </xdr:to>
    <xdr:sp macro="" textlink="">
      <xdr:nvSpPr>
        <xdr:cNvPr id="11" name="Line Callout 1 10"/>
        <xdr:cNvSpPr/>
      </xdr:nvSpPr>
      <xdr:spPr>
        <a:xfrm>
          <a:off x="4476750" y="7343775"/>
          <a:ext cx="914400" cy="612648"/>
        </a:xfrm>
        <a:prstGeom prst="borderCallout1">
          <a:avLst>
            <a:gd name="adj1" fmla="val 96487"/>
            <a:gd name="adj2" fmla="val -1042"/>
            <a:gd name="adj3" fmla="val 322388"/>
            <a:gd name="adj4" fmla="val -172708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3600"/>
            <a:t>CG</a:t>
          </a:r>
        </a:p>
      </xdr:txBody>
    </xdr:sp>
    <xdr:clientData/>
  </xdr:twoCellAnchor>
  <xdr:twoCellAnchor>
    <xdr:from>
      <xdr:col>7</xdr:col>
      <xdr:colOff>9525</xdr:colOff>
      <xdr:row>41</xdr:row>
      <xdr:rowOff>0</xdr:rowOff>
    </xdr:from>
    <xdr:to>
      <xdr:col>8</xdr:col>
      <xdr:colOff>209550</xdr:colOff>
      <xdr:row>44</xdr:row>
      <xdr:rowOff>41148</xdr:rowOff>
    </xdr:to>
    <xdr:sp macro="" textlink="">
      <xdr:nvSpPr>
        <xdr:cNvPr id="12" name="Line Callout 1 11"/>
        <xdr:cNvSpPr/>
      </xdr:nvSpPr>
      <xdr:spPr>
        <a:xfrm>
          <a:off x="9067800" y="9382125"/>
          <a:ext cx="914400" cy="612648"/>
        </a:xfrm>
        <a:prstGeom prst="borderCallout1">
          <a:avLst>
            <a:gd name="adj1" fmla="val 94"/>
            <a:gd name="adj2" fmla="val 0"/>
            <a:gd name="adj3" fmla="val -198445"/>
            <a:gd name="adj4" fmla="val -168541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3600"/>
            <a:t>CG</a:t>
          </a:r>
        </a:p>
      </xdr:txBody>
    </xdr:sp>
    <xdr:clientData/>
  </xdr:twoCellAnchor>
  <xdr:oneCellAnchor>
    <xdr:from>
      <xdr:col>4</xdr:col>
      <xdr:colOff>0</xdr:colOff>
      <xdr:row>51</xdr:row>
      <xdr:rowOff>0</xdr:rowOff>
    </xdr:from>
    <xdr:ext cx="1243930" cy="264560"/>
    <xdr:sp macro="" textlink="">
      <xdr:nvSpPr>
        <xdr:cNvPr id="13" name="TextBox 12"/>
        <xdr:cNvSpPr txBox="1"/>
      </xdr:nvSpPr>
      <xdr:spPr>
        <a:xfrm>
          <a:off x="2247900" y="11287125"/>
          <a:ext cx="124393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SUSPENDED MASS</a:t>
          </a:r>
        </a:p>
      </xdr:txBody>
    </xdr:sp>
    <xdr:clientData/>
  </xdr:oneCellAnchor>
  <xdr:oneCellAnchor>
    <xdr:from>
      <xdr:col>4</xdr:col>
      <xdr:colOff>4448175</xdr:colOff>
      <xdr:row>50</xdr:row>
      <xdr:rowOff>171450</xdr:rowOff>
    </xdr:from>
    <xdr:ext cx="1562672" cy="264560"/>
    <xdr:sp macro="" textlink="">
      <xdr:nvSpPr>
        <xdr:cNvPr id="14" name="TextBox 13"/>
        <xdr:cNvSpPr txBox="1"/>
      </xdr:nvSpPr>
      <xdr:spPr>
        <a:xfrm>
          <a:off x="6696075" y="11268075"/>
          <a:ext cx="1562672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NON-SUSPENDED MASS</a:t>
          </a:r>
        </a:p>
      </xdr:txBody>
    </xdr:sp>
    <xdr:clientData/>
  </xdr:oneCellAnchor>
  <xdr:oneCellAnchor>
    <xdr:from>
      <xdr:col>9</xdr:col>
      <xdr:colOff>704850</xdr:colOff>
      <xdr:row>50</xdr:row>
      <xdr:rowOff>28575</xdr:rowOff>
    </xdr:from>
    <xdr:ext cx="1048107" cy="436786"/>
    <xdr:sp macro="" textlink="">
      <xdr:nvSpPr>
        <xdr:cNvPr id="15" name="TextBox 14"/>
        <xdr:cNvSpPr txBox="1"/>
      </xdr:nvSpPr>
      <xdr:spPr>
        <a:xfrm>
          <a:off x="11325225" y="11125200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31</xdr:row>
      <xdr:rowOff>14343</xdr:rowOff>
    </xdr:from>
    <xdr:to>
      <xdr:col>4</xdr:col>
      <xdr:colOff>1931125</xdr:colOff>
      <xdr:row>50</xdr:row>
      <xdr:rowOff>52443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7548618"/>
          <a:ext cx="3693250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476250</xdr:colOff>
      <xdr:row>30</xdr:row>
      <xdr:rowOff>180975</xdr:rowOff>
    </xdr:from>
    <xdr:to>
      <xdr:col>12</xdr:col>
      <xdr:colOff>561077</xdr:colOff>
      <xdr:row>50</xdr:row>
      <xdr:rowOff>28575</xdr:rowOff>
    </xdr:to>
    <xdr:pic>
      <xdr:nvPicPr>
        <xdr:cNvPr id="61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48900" y="7524750"/>
          <a:ext cx="3675752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9</xdr:col>
      <xdr:colOff>723900</xdr:colOff>
      <xdr:row>40</xdr:row>
      <xdr:rowOff>66675</xdr:rowOff>
    </xdr:from>
    <xdr:ext cx="1092863" cy="264560"/>
    <xdr:sp macro="" textlink="">
      <xdr:nvSpPr>
        <xdr:cNvPr id="8" name="TextBox 7"/>
        <xdr:cNvSpPr txBox="1"/>
      </xdr:nvSpPr>
      <xdr:spPr>
        <a:xfrm>
          <a:off x="11344275" y="9315450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oneCellAnchor>
    <xdr:from>
      <xdr:col>3</xdr:col>
      <xdr:colOff>771525</xdr:colOff>
      <xdr:row>38</xdr:row>
      <xdr:rowOff>161925</xdr:rowOff>
    </xdr:from>
    <xdr:ext cx="818750" cy="264560"/>
    <xdr:sp macro="" textlink="">
      <xdr:nvSpPr>
        <xdr:cNvPr id="10" name="TextBox 9"/>
        <xdr:cNvSpPr txBox="1"/>
      </xdr:nvSpPr>
      <xdr:spPr>
        <a:xfrm>
          <a:off x="2114550" y="9029700"/>
          <a:ext cx="81875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4</xdr:col>
      <xdr:colOff>1257300</xdr:colOff>
      <xdr:row>46</xdr:row>
      <xdr:rowOff>104775</xdr:rowOff>
    </xdr:from>
    <xdr:to>
      <xdr:col>4</xdr:col>
      <xdr:colOff>2857500</xdr:colOff>
      <xdr:row>50</xdr:row>
      <xdr:rowOff>47625</xdr:rowOff>
    </xdr:to>
    <xdr:pic>
      <xdr:nvPicPr>
        <xdr:cNvPr id="6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05200" y="10496550"/>
          <a:ext cx="160020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3590925</xdr:colOff>
      <xdr:row>31</xdr:row>
      <xdr:rowOff>19050</xdr:rowOff>
    </xdr:from>
    <xdr:to>
      <xdr:col>7</xdr:col>
      <xdr:colOff>124283</xdr:colOff>
      <xdr:row>50</xdr:row>
      <xdr:rowOff>57150</xdr:rowOff>
    </xdr:to>
    <xdr:pic>
      <xdr:nvPicPr>
        <xdr:cNvPr id="614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38825" y="7553325"/>
          <a:ext cx="3343733" cy="3657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3467100</xdr:colOff>
      <xdr:row>46</xdr:row>
      <xdr:rowOff>104775</xdr:rowOff>
    </xdr:from>
    <xdr:to>
      <xdr:col>4</xdr:col>
      <xdr:colOff>5057775</xdr:colOff>
      <xdr:row>49</xdr:row>
      <xdr:rowOff>161925</xdr:rowOff>
    </xdr:to>
    <xdr:pic>
      <xdr:nvPicPr>
        <xdr:cNvPr id="615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00" y="10496550"/>
          <a:ext cx="1590675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6</xdr:col>
      <xdr:colOff>600075</xdr:colOff>
      <xdr:row>33</xdr:row>
      <xdr:rowOff>171450</xdr:rowOff>
    </xdr:from>
    <xdr:ext cx="1162049" cy="264560"/>
    <xdr:sp macro="" textlink="">
      <xdr:nvSpPr>
        <xdr:cNvPr id="9" name="TextBox 8"/>
        <xdr:cNvSpPr txBox="1"/>
      </xdr:nvSpPr>
      <xdr:spPr>
        <a:xfrm>
          <a:off x="8943975" y="8086725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twoCellAnchor>
    <xdr:from>
      <xdr:col>4</xdr:col>
      <xdr:colOff>1695450</xdr:colOff>
      <xdr:row>33</xdr:row>
      <xdr:rowOff>38100</xdr:rowOff>
    </xdr:from>
    <xdr:to>
      <xdr:col>4</xdr:col>
      <xdr:colOff>2609850</xdr:colOff>
      <xdr:row>36</xdr:row>
      <xdr:rowOff>79248</xdr:rowOff>
    </xdr:to>
    <xdr:sp macro="" textlink="">
      <xdr:nvSpPr>
        <xdr:cNvPr id="13" name="Line Callout 1 12"/>
        <xdr:cNvSpPr/>
      </xdr:nvSpPr>
      <xdr:spPr>
        <a:xfrm>
          <a:off x="3943350" y="7953375"/>
          <a:ext cx="914400" cy="612648"/>
        </a:xfrm>
        <a:prstGeom prst="borderCallout1">
          <a:avLst>
            <a:gd name="adj1" fmla="val 96487"/>
            <a:gd name="adj2" fmla="val -1042"/>
            <a:gd name="adj3" fmla="val 264863"/>
            <a:gd name="adj4" fmla="val -157083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3600"/>
            <a:t>CG</a:t>
          </a:r>
        </a:p>
      </xdr:txBody>
    </xdr:sp>
    <xdr:clientData/>
  </xdr:twoCellAnchor>
  <xdr:twoCellAnchor>
    <xdr:from>
      <xdr:col>6</xdr:col>
      <xdr:colOff>285750</xdr:colOff>
      <xdr:row>40</xdr:row>
      <xdr:rowOff>152400</xdr:rowOff>
    </xdr:from>
    <xdr:to>
      <xdr:col>7</xdr:col>
      <xdr:colOff>485775</xdr:colOff>
      <xdr:row>44</xdr:row>
      <xdr:rowOff>3048</xdr:rowOff>
    </xdr:to>
    <xdr:sp macro="" textlink="">
      <xdr:nvSpPr>
        <xdr:cNvPr id="14" name="Line Callout 1 13"/>
        <xdr:cNvSpPr/>
      </xdr:nvSpPr>
      <xdr:spPr>
        <a:xfrm>
          <a:off x="8629650" y="9401175"/>
          <a:ext cx="914400" cy="612648"/>
        </a:xfrm>
        <a:prstGeom prst="borderCallout1">
          <a:avLst>
            <a:gd name="adj1" fmla="val 94"/>
            <a:gd name="adj2" fmla="val 0"/>
            <a:gd name="adj3" fmla="val -147139"/>
            <a:gd name="adj4" fmla="val -104999"/>
          </a:avLst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3600"/>
            <a:t>CG</a:t>
          </a:r>
        </a:p>
      </xdr:txBody>
    </xdr:sp>
    <xdr:clientData/>
  </xdr:twoCellAnchor>
  <xdr:oneCellAnchor>
    <xdr:from>
      <xdr:col>3</xdr:col>
      <xdr:colOff>257175</xdr:colOff>
      <xdr:row>50</xdr:row>
      <xdr:rowOff>104775</xdr:rowOff>
    </xdr:from>
    <xdr:ext cx="1243930" cy="264560"/>
    <xdr:sp macro="" textlink="">
      <xdr:nvSpPr>
        <xdr:cNvPr id="15" name="TextBox 14"/>
        <xdr:cNvSpPr txBox="1"/>
      </xdr:nvSpPr>
      <xdr:spPr>
        <a:xfrm>
          <a:off x="1600200" y="11258550"/>
          <a:ext cx="124393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SUSPENDED MASS</a:t>
          </a:r>
        </a:p>
      </xdr:txBody>
    </xdr:sp>
    <xdr:clientData/>
  </xdr:oneCellAnchor>
  <xdr:oneCellAnchor>
    <xdr:from>
      <xdr:col>4</xdr:col>
      <xdr:colOff>4752975</xdr:colOff>
      <xdr:row>50</xdr:row>
      <xdr:rowOff>114300</xdr:rowOff>
    </xdr:from>
    <xdr:ext cx="1562672" cy="264560"/>
    <xdr:sp macro="" textlink="">
      <xdr:nvSpPr>
        <xdr:cNvPr id="16" name="TextBox 15"/>
        <xdr:cNvSpPr txBox="1"/>
      </xdr:nvSpPr>
      <xdr:spPr>
        <a:xfrm>
          <a:off x="7000875" y="11268075"/>
          <a:ext cx="1562672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NON-SUSPENDED MASS</a:t>
          </a:r>
        </a:p>
      </xdr:txBody>
    </xdr:sp>
    <xdr:clientData/>
  </xdr:oneCellAnchor>
  <xdr:oneCellAnchor>
    <xdr:from>
      <xdr:col>9</xdr:col>
      <xdr:colOff>723900</xdr:colOff>
      <xdr:row>49</xdr:row>
      <xdr:rowOff>133350</xdr:rowOff>
    </xdr:from>
    <xdr:ext cx="1048107" cy="436786"/>
    <xdr:sp macro="" textlink="">
      <xdr:nvSpPr>
        <xdr:cNvPr id="17" name="TextBox 16"/>
        <xdr:cNvSpPr txBox="1"/>
      </xdr:nvSpPr>
      <xdr:spPr>
        <a:xfrm>
          <a:off x="11344275" y="11096625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12917</xdr:colOff>
      <xdr:row>30</xdr:row>
      <xdr:rowOff>66014</xdr:rowOff>
    </xdr:from>
    <xdr:to>
      <xdr:col>12</xdr:col>
      <xdr:colOff>1000125</xdr:colOff>
      <xdr:row>53</xdr:row>
      <xdr:rowOff>114300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2442" y="6323939"/>
          <a:ext cx="6721258" cy="4429786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171451</xdr:colOff>
      <xdr:row>30</xdr:row>
      <xdr:rowOff>0</xdr:rowOff>
    </xdr:from>
    <xdr:to>
      <xdr:col>4</xdr:col>
      <xdr:colOff>5295900</xdr:colOff>
      <xdr:row>55</xdr:row>
      <xdr:rowOff>181023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9351" y="6257925"/>
          <a:ext cx="5124449" cy="4943523"/>
        </a:xfrm>
        <a:prstGeom prst="rect">
          <a:avLst/>
        </a:prstGeom>
      </xdr:spPr>
    </xdr:pic>
    <xdr:clientData/>
  </xdr:twoCellAnchor>
  <xdr:oneCellAnchor>
    <xdr:from>
      <xdr:col>11</xdr:col>
      <xdr:colOff>180975</xdr:colOff>
      <xdr:row>49</xdr:row>
      <xdr:rowOff>85725</xdr:rowOff>
    </xdr:from>
    <xdr:ext cx="1092863" cy="264560"/>
    <xdr:sp macro="" textlink="">
      <xdr:nvSpPr>
        <xdr:cNvPr id="3" name="TextBox 2"/>
        <xdr:cNvSpPr txBox="1"/>
      </xdr:nvSpPr>
      <xdr:spPr>
        <a:xfrm>
          <a:off x="12496800" y="9963150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oneCellAnchor>
    <xdr:from>
      <xdr:col>11</xdr:col>
      <xdr:colOff>133350</xdr:colOff>
      <xdr:row>31</xdr:row>
      <xdr:rowOff>9525</xdr:rowOff>
    </xdr:from>
    <xdr:ext cx="818750" cy="264560"/>
    <xdr:sp macro="" textlink="">
      <xdr:nvSpPr>
        <xdr:cNvPr id="4" name="TextBox 3"/>
        <xdr:cNvSpPr txBox="1"/>
      </xdr:nvSpPr>
      <xdr:spPr>
        <a:xfrm>
          <a:off x="12449175" y="6457950"/>
          <a:ext cx="81875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4</xdr:col>
      <xdr:colOff>1257300</xdr:colOff>
      <xdr:row>44</xdr:row>
      <xdr:rowOff>104775</xdr:rowOff>
    </xdr:from>
    <xdr:to>
      <xdr:col>4</xdr:col>
      <xdr:colOff>1257300</xdr:colOff>
      <xdr:row>48</xdr:row>
      <xdr:rowOff>47625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05200" y="8867775"/>
          <a:ext cx="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3467100</xdr:colOff>
      <xdr:row>44</xdr:row>
      <xdr:rowOff>104775</xdr:rowOff>
    </xdr:from>
    <xdr:to>
      <xdr:col>4</xdr:col>
      <xdr:colOff>3467100</xdr:colOff>
      <xdr:row>47</xdr:row>
      <xdr:rowOff>161925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00" y="8867775"/>
          <a:ext cx="0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11</xdr:col>
      <xdr:colOff>95250</xdr:colOff>
      <xdr:row>41</xdr:row>
      <xdr:rowOff>76200</xdr:rowOff>
    </xdr:from>
    <xdr:ext cx="1162049" cy="264560"/>
    <xdr:sp macro="" textlink="">
      <xdr:nvSpPr>
        <xdr:cNvPr id="7" name="TextBox 6"/>
        <xdr:cNvSpPr txBox="1"/>
      </xdr:nvSpPr>
      <xdr:spPr>
        <a:xfrm>
          <a:off x="12411075" y="8429625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oneCellAnchor>
    <xdr:from>
      <xdr:col>4</xdr:col>
      <xdr:colOff>142875</xdr:colOff>
      <xdr:row>53</xdr:row>
      <xdr:rowOff>76200</xdr:rowOff>
    </xdr:from>
    <xdr:ext cx="1048107" cy="436786"/>
    <xdr:sp macro="" textlink="">
      <xdr:nvSpPr>
        <xdr:cNvPr id="8" name="TextBox 7"/>
        <xdr:cNvSpPr txBox="1"/>
      </xdr:nvSpPr>
      <xdr:spPr>
        <a:xfrm>
          <a:off x="2390775" y="10715625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  <xdr:twoCellAnchor editAs="oneCell">
    <xdr:from>
      <xdr:col>4</xdr:col>
      <xdr:colOff>1343025</xdr:colOff>
      <xdr:row>28</xdr:row>
      <xdr:rowOff>171451</xdr:rowOff>
    </xdr:from>
    <xdr:to>
      <xdr:col>4</xdr:col>
      <xdr:colOff>1343025</xdr:colOff>
      <xdr:row>49</xdr:row>
      <xdr:rowOff>18773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925" y="5886451"/>
          <a:ext cx="3629025" cy="38478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29</xdr:row>
      <xdr:rowOff>28575</xdr:rowOff>
    </xdr:from>
    <xdr:to>
      <xdr:col>13</xdr:col>
      <xdr:colOff>2462</xdr:colOff>
      <xdr:row>49</xdr:row>
      <xdr:rowOff>95250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625" y="6096000"/>
          <a:ext cx="6736637" cy="3876675"/>
        </a:xfrm>
        <a:prstGeom prst="rect">
          <a:avLst/>
        </a:prstGeom>
      </xdr:spPr>
    </xdr:pic>
    <xdr:clientData/>
  </xdr:twoCellAnchor>
  <xdr:oneCellAnchor>
    <xdr:from>
      <xdr:col>9</xdr:col>
      <xdr:colOff>85725</xdr:colOff>
      <xdr:row>46</xdr:row>
      <xdr:rowOff>171450</xdr:rowOff>
    </xdr:from>
    <xdr:ext cx="1092863" cy="264560"/>
    <xdr:sp macro="" textlink="">
      <xdr:nvSpPr>
        <xdr:cNvPr id="19" name="TextBox 18"/>
        <xdr:cNvSpPr txBox="1"/>
      </xdr:nvSpPr>
      <xdr:spPr>
        <a:xfrm>
          <a:off x="10706100" y="9477375"/>
          <a:ext cx="1092863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PAYLOAD MASS</a:t>
          </a:r>
        </a:p>
      </xdr:txBody>
    </xdr:sp>
    <xdr:clientData/>
  </xdr:oneCellAnchor>
  <xdr:oneCellAnchor>
    <xdr:from>
      <xdr:col>11</xdr:col>
      <xdr:colOff>790575</xdr:colOff>
      <xdr:row>30</xdr:row>
      <xdr:rowOff>47625</xdr:rowOff>
    </xdr:from>
    <xdr:ext cx="818750" cy="264560"/>
    <xdr:sp macro="" textlink="">
      <xdr:nvSpPr>
        <xdr:cNvPr id="20" name="TextBox 19"/>
        <xdr:cNvSpPr txBox="1"/>
      </xdr:nvSpPr>
      <xdr:spPr>
        <a:xfrm>
          <a:off x="13106400" y="6305550"/>
          <a:ext cx="818750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KEEL MASS</a:t>
          </a:r>
        </a:p>
      </xdr:txBody>
    </xdr:sp>
    <xdr:clientData/>
  </xdr:oneCellAnchor>
  <xdr:twoCellAnchor editAs="oneCell">
    <xdr:from>
      <xdr:col>4</xdr:col>
      <xdr:colOff>1257300</xdr:colOff>
      <xdr:row>44</xdr:row>
      <xdr:rowOff>104775</xdr:rowOff>
    </xdr:from>
    <xdr:to>
      <xdr:col>4</xdr:col>
      <xdr:colOff>1257300</xdr:colOff>
      <xdr:row>48</xdr:row>
      <xdr:rowOff>47625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05200" y="8867775"/>
          <a:ext cx="0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3467100</xdr:colOff>
      <xdr:row>44</xdr:row>
      <xdr:rowOff>104775</xdr:rowOff>
    </xdr:from>
    <xdr:to>
      <xdr:col>4</xdr:col>
      <xdr:colOff>3467100</xdr:colOff>
      <xdr:row>47</xdr:row>
      <xdr:rowOff>161925</xdr:rowOff>
    </xdr:to>
    <xdr:pic>
      <xdr:nvPicPr>
        <xdr:cNvPr id="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8867775"/>
          <a:ext cx="0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11</xdr:col>
      <xdr:colOff>838200</xdr:colOff>
      <xdr:row>38</xdr:row>
      <xdr:rowOff>161925</xdr:rowOff>
    </xdr:from>
    <xdr:ext cx="1162049" cy="264560"/>
    <xdr:sp macro="" textlink="">
      <xdr:nvSpPr>
        <xdr:cNvPr id="23" name="TextBox 22"/>
        <xdr:cNvSpPr txBox="1"/>
      </xdr:nvSpPr>
      <xdr:spPr>
        <a:xfrm>
          <a:off x="13154025" y="7781925"/>
          <a:ext cx="1162049" cy="264560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/>
            <a:t>SIDE WALL MASS</a:t>
          </a:r>
        </a:p>
      </xdr:txBody>
    </xdr:sp>
    <xdr:clientData/>
  </xdr:oneCellAnchor>
  <xdr:oneCellAnchor>
    <xdr:from>
      <xdr:col>4</xdr:col>
      <xdr:colOff>2276475</xdr:colOff>
      <xdr:row>55</xdr:row>
      <xdr:rowOff>19050</xdr:rowOff>
    </xdr:from>
    <xdr:ext cx="1048107" cy="436786"/>
    <xdr:sp macro="" textlink="">
      <xdr:nvSpPr>
        <xdr:cNvPr id="24" name="TextBox 23"/>
        <xdr:cNvSpPr txBox="1"/>
      </xdr:nvSpPr>
      <xdr:spPr>
        <a:xfrm>
          <a:off x="4524375" y="11039475"/>
          <a:ext cx="1048107" cy="436786"/>
        </a:xfrm>
        <a:prstGeom prst="rect">
          <a:avLst/>
        </a:prstGeom>
        <a:solidFill>
          <a:srgbClr val="FFFF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 baseline="0"/>
            <a:t>BOTTOM VIEW</a:t>
          </a:r>
        </a:p>
        <a:p>
          <a:r>
            <a:rPr lang="en-US" sz="1100" baseline="0"/>
            <a:t>(LOOKING UP)</a:t>
          </a:r>
        </a:p>
      </xdr:txBody>
    </xdr:sp>
    <xdr:clientData/>
  </xdr:oneCellAnchor>
  <xdr:twoCellAnchor editAs="oneCell">
    <xdr:from>
      <xdr:col>4</xdr:col>
      <xdr:colOff>38101</xdr:colOff>
      <xdr:row>28</xdr:row>
      <xdr:rowOff>180975</xdr:rowOff>
    </xdr:from>
    <xdr:to>
      <xdr:col>5</xdr:col>
      <xdr:colOff>28576</xdr:colOff>
      <xdr:row>55</xdr:row>
      <xdr:rowOff>57764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1" y="6057900"/>
          <a:ext cx="5372100" cy="50202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workbookViewId="0">
      <selection activeCell="E17" sqref="E17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5" width="15.7109375" customWidth="1"/>
    <col min="16" max="16" width="12.7109375" customWidth="1"/>
  </cols>
  <sheetData>
    <row r="1" spans="1:15" x14ac:dyDescent="0.25">
      <c r="A1" s="217" t="s">
        <v>146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x14ac:dyDescent="0.25">
      <c r="A2" s="219" t="s">
        <v>68</v>
      </c>
      <c r="B2" s="220"/>
      <c r="C2" s="220"/>
      <c r="D2" s="203" t="s">
        <v>69</v>
      </c>
      <c r="E2" s="203" t="s">
        <v>70</v>
      </c>
      <c r="F2" s="221" t="s">
        <v>71</v>
      </c>
      <c r="G2" s="221"/>
      <c r="H2" s="221"/>
      <c r="I2" s="204" t="s">
        <v>72</v>
      </c>
      <c r="J2" s="204" t="s">
        <v>35</v>
      </c>
      <c r="K2" s="204" t="s">
        <v>72</v>
      </c>
      <c r="L2" s="204" t="s">
        <v>35</v>
      </c>
      <c r="N2" s="204" t="s">
        <v>72</v>
      </c>
      <c r="O2" s="204" t="s">
        <v>35</v>
      </c>
    </row>
    <row r="3" spans="1:15" x14ac:dyDescent="0.25">
      <c r="A3" s="157">
        <v>1</v>
      </c>
      <c r="B3" s="157"/>
      <c r="C3" s="157"/>
      <c r="D3" s="157" t="s">
        <v>147</v>
      </c>
      <c r="E3" s="158" t="s">
        <v>148</v>
      </c>
      <c r="F3" s="157">
        <v>1</v>
      </c>
      <c r="G3" s="157"/>
      <c r="H3" s="157"/>
      <c r="I3" s="159"/>
      <c r="J3" s="160">
        <f>I4</f>
        <v>1618.25</v>
      </c>
      <c r="K3" s="159"/>
      <c r="L3" s="161">
        <f>K4</f>
        <v>1618.25</v>
      </c>
      <c r="N3" s="159"/>
      <c r="O3" s="161">
        <f>N4+N5</f>
        <v>3475.99</v>
      </c>
    </row>
    <row r="4" spans="1:15" x14ac:dyDescent="0.25">
      <c r="A4" s="202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1618.25</v>
      </c>
      <c r="J4" s="160"/>
      <c r="K4" s="166">
        <v>1618.25</v>
      </c>
      <c r="L4" s="161"/>
      <c r="N4" s="166">
        <v>3279</v>
      </c>
      <c r="O4" s="161"/>
    </row>
    <row r="5" spans="1:15" x14ac:dyDescent="0.25">
      <c r="A5" s="202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x14ac:dyDescent="0.25">
      <c r="A6" s="157">
        <v>2</v>
      </c>
      <c r="B6" s="157"/>
      <c r="C6" s="157"/>
      <c r="D6" s="157" t="s">
        <v>149</v>
      </c>
      <c r="E6" s="158" t="s">
        <v>142</v>
      </c>
      <c r="F6" s="157">
        <v>1</v>
      </c>
      <c r="G6" s="157"/>
      <c r="H6" s="157"/>
      <c r="I6" s="162">
        <f>SUM(I7:I10)</f>
        <v>363.09999999999997</v>
      </c>
      <c r="J6" s="160">
        <f>I6</f>
        <v>363.09999999999997</v>
      </c>
      <c r="K6" s="162">
        <f>SUM(K7:K10)</f>
        <v>131</v>
      </c>
      <c r="L6" s="161">
        <f>K6</f>
        <v>131</v>
      </c>
      <c r="N6" s="162">
        <f>SUM(N7:N10)</f>
        <v>363.09999999999997</v>
      </c>
      <c r="O6" s="161">
        <f>N6</f>
        <v>363.09999999999997</v>
      </c>
    </row>
    <row r="7" spans="1:15" x14ac:dyDescent="0.25">
      <c r="A7" s="163"/>
      <c r="B7" s="164">
        <v>2.1</v>
      </c>
      <c r="C7" s="164"/>
      <c r="D7" s="205" t="s">
        <v>143</v>
      </c>
      <c r="E7" s="165" t="s">
        <v>97</v>
      </c>
      <c r="F7" s="164"/>
      <c r="G7" s="164">
        <v>1</v>
      </c>
      <c r="H7" s="164"/>
      <c r="I7" s="166">
        <v>338.25</v>
      </c>
      <c r="J7" s="160"/>
      <c r="K7" s="166">
        <v>106.53</v>
      </c>
      <c r="L7" s="161"/>
      <c r="N7" s="166">
        <v>338.25</v>
      </c>
      <c r="O7" s="161"/>
    </row>
    <row r="8" spans="1:15" ht="17.25" x14ac:dyDescent="0.25">
      <c r="A8" s="163"/>
      <c r="B8" s="164">
        <v>2.2000000000000002</v>
      </c>
      <c r="C8" s="164"/>
      <c r="D8" s="164" t="s">
        <v>101</v>
      </c>
      <c r="E8" s="191" t="s">
        <v>73</v>
      </c>
      <c r="F8" s="164"/>
      <c r="G8" s="164">
        <v>4</v>
      </c>
      <c r="H8" s="164"/>
      <c r="I8" s="166">
        <v>12.01</v>
      </c>
      <c r="J8" s="160"/>
      <c r="K8" s="166">
        <v>12.01</v>
      </c>
      <c r="L8" s="161"/>
      <c r="N8" s="166">
        <v>12.01</v>
      </c>
      <c r="O8" s="161"/>
    </row>
    <row r="9" spans="1:15" ht="17.25" x14ac:dyDescent="0.25">
      <c r="A9" s="163"/>
      <c r="B9" s="164">
        <v>2.2999999999999998</v>
      </c>
      <c r="C9" s="164"/>
      <c r="D9" s="164"/>
      <c r="E9" s="191" t="s">
        <v>74</v>
      </c>
      <c r="F9" s="164"/>
      <c r="G9" s="164">
        <v>1</v>
      </c>
      <c r="H9" s="164"/>
      <c r="I9" s="166">
        <v>12.06</v>
      </c>
      <c r="J9" s="160"/>
      <c r="K9" s="167">
        <v>12.06</v>
      </c>
      <c r="L9" s="161"/>
      <c r="N9" s="166">
        <v>12.06</v>
      </c>
      <c r="O9" s="161"/>
    </row>
    <row r="10" spans="1:15" ht="17.25" x14ac:dyDescent="0.25">
      <c r="A10" s="163"/>
      <c r="B10" s="164">
        <v>2.4</v>
      </c>
      <c r="C10" s="164"/>
      <c r="D10" s="164"/>
      <c r="E10" s="191" t="s">
        <v>75</v>
      </c>
      <c r="F10" s="164"/>
      <c r="G10" s="164">
        <v>1</v>
      </c>
      <c r="H10" s="164"/>
      <c r="I10" s="166">
        <v>0.78</v>
      </c>
      <c r="J10" s="160"/>
      <c r="K10" s="166">
        <v>0.4</v>
      </c>
      <c r="L10" s="161"/>
      <c r="N10" s="166">
        <v>0.78</v>
      </c>
      <c r="O10" s="161"/>
    </row>
    <row r="11" spans="1:15" x14ac:dyDescent="0.25">
      <c r="A11" s="157">
        <v>3</v>
      </c>
      <c r="B11" s="157"/>
      <c r="C11" s="157"/>
      <c r="D11" s="157" t="s">
        <v>150</v>
      </c>
      <c r="E11" s="158" t="s">
        <v>151</v>
      </c>
      <c r="F11" s="157">
        <v>1</v>
      </c>
      <c r="G11" s="157"/>
      <c r="H11" s="157"/>
      <c r="I11" s="159"/>
      <c r="J11" s="160">
        <f>M21</f>
        <v>702.36200000000008</v>
      </c>
      <c r="K11" s="159"/>
      <c r="L11" s="161">
        <f>M22</f>
        <v>702.36200000000008</v>
      </c>
      <c r="N11" s="162">
        <v>461.4</v>
      </c>
      <c r="O11" s="161">
        <f>N11</f>
        <v>461.4</v>
      </c>
    </row>
    <row r="12" spans="1:15" x14ac:dyDescent="0.25">
      <c r="A12" s="157">
        <v>4</v>
      </c>
      <c r="B12" s="157"/>
      <c r="C12" s="157"/>
      <c r="D12" s="157" t="s">
        <v>144</v>
      </c>
      <c r="E12" s="158" t="s">
        <v>145</v>
      </c>
      <c r="F12" s="157">
        <v>1</v>
      </c>
      <c r="G12" s="157"/>
      <c r="H12" s="157"/>
      <c r="I12" s="159"/>
      <c r="J12" s="160">
        <v>7.61</v>
      </c>
      <c r="K12" s="159"/>
      <c r="L12" s="161">
        <v>7.61</v>
      </c>
      <c r="N12" s="162">
        <v>7.13</v>
      </c>
      <c r="O12" s="161">
        <v>7.13</v>
      </c>
    </row>
    <row r="13" spans="1:15" ht="15.75" thickBot="1" x14ac:dyDescent="0.3"/>
    <row r="14" spans="1:15" ht="17.25" thickTop="1" thickBot="1" x14ac:dyDescent="0.3">
      <c r="E14" s="168" t="s">
        <v>194</v>
      </c>
      <c r="G14" s="208" t="s">
        <v>139</v>
      </c>
      <c r="H14" s="209"/>
      <c r="I14" s="209"/>
      <c r="J14" s="169">
        <f>SUM(J3:J12)</f>
        <v>2691.3220000000001</v>
      </c>
      <c r="L14" s="170">
        <f>SUM(L3:L12)</f>
        <v>2459.2220000000002</v>
      </c>
      <c r="O14" s="170">
        <f>SUM(O3:O12)</f>
        <v>4307.62</v>
      </c>
    </row>
    <row r="15" spans="1:15" ht="16.5" thickTop="1" x14ac:dyDescent="0.25">
      <c r="E15" s="171" t="s">
        <v>195</v>
      </c>
      <c r="G15" s="208" t="s">
        <v>140</v>
      </c>
      <c r="H15" s="209"/>
      <c r="I15" s="209"/>
      <c r="J15" s="172">
        <f>J3</f>
        <v>1618.25</v>
      </c>
      <c r="K15" s="114"/>
      <c r="L15" s="173"/>
      <c r="O15" s="198" t="s">
        <v>134</v>
      </c>
    </row>
    <row r="16" spans="1:15" ht="15.75" x14ac:dyDescent="0.25">
      <c r="E16" s="171" t="s">
        <v>196</v>
      </c>
      <c r="G16" s="208" t="s">
        <v>141</v>
      </c>
      <c r="H16" s="209"/>
      <c r="I16" s="209"/>
      <c r="J16" s="174">
        <f>J14-J15</f>
        <v>1073.0720000000001</v>
      </c>
      <c r="K16" s="114"/>
      <c r="L16" s="173"/>
      <c r="O16" s="199" t="s">
        <v>135</v>
      </c>
    </row>
    <row r="17" spans="5:15" ht="15.75" thickBot="1" x14ac:dyDescent="0.3">
      <c r="O17" s="200" t="s">
        <v>136</v>
      </c>
    </row>
    <row r="18" spans="5:15" ht="15.75" thickTop="1" x14ac:dyDescent="0.25">
      <c r="E18" s="210" t="s">
        <v>76</v>
      </c>
      <c r="F18" s="213" t="s">
        <v>77</v>
      </c>
      <c r="G18" s="214"/>
      <c r="H18" s="215"/>
      <c r="I18" s="216" t="s">
        <v>78</v>
      </c>
      <c r="J18" s="216"/>
      <c r="K18" s="216"/>
      <c r="L18" s="216"/>
      <c r="M18" s="175" t="s">
        <v>35</v>
      </c>
    </row>
    <row r="19" spans="5:15" ht="22.5" x14ac:dyDescent="0.25">
      <c r="E19" s="211"/>
      <c r="F19" s="176" t="s">
        <v>79</v>
      </c>
      <c r="G19" s="176" t="s">
        <v>80</v>
      </c>
      <c r="H19" s="176" t="s">
        <v>81</v>
      </c>
      <c r="I19" s="177" t="s">
        <v>82</v>
      </c>
      <c r="J19" s="178" t="s">
        <v>83</v>
      </c>
      <c r="K19" s="178" t="s">
        <v>127</v>
      </c>
      <c r="L19" s="179" t="s">
        <v>125</v>
      </c>
      <c r="M19" s="180" t="s">
        <v>84</v>
      </c>
    </row>
    <row r="20" spans="5:15" x14ac:dyDescent="0.25">
      <c r="E20" s="212"/>
      <c r="F20" s="176" t="s">
        <v>85</v>
      </c>
      <c r="G20" s="176" t="s">
        <v>85</v>
      </c>
      <c r="H20" s="176" t="s">
        <v>85</v>
      </c>
      <c r="I20" s="181" t="s">
        <v>86</v>
      </c>
      <c r="J20" s="181" t="s">
        <v>86</v>
      </c>
      <c r="K20" s="181" t="s">
        <v>87</v>
      </c>
      <c r="L20" s="182" t="s">
        <v>126</v>
      </c>
      <c r="M20" s="183" t="s">
        <v>88</v>
      </c>
    </row>
    <row r="21" spans="5:15" ht="15.75" x14ac:dyDescent="0.25">
      <c r="E21" s="184" t="s">
        <v>89</v>
      </c>
      <c r="F21" s="185">
        <v>336.43200000000002</v>
      </c>
      <c r="G21" s="185">
        <v>95.503</v>
      </c>
      <c r="H21" s="185">
        <v>270.42700000000002</v>
      </c>
      <c r="I21" s="186">
        <v>-1</v>
      </c>
      <c r="J21" s="186">
        <v>-1.7</v>
      </c>
      <c r="K21" s="185">
        <v>136.54</v>
      </c>
      <c r="L21" s="185"/>
      <c r="M21" s="185">
        <f>SUM(F21:H21)</f>
        <v>702.36200000000008</v>
      </c>
    </row>
    <row r="22" spans="5:15" ht="15.75" x14ac:dyDescent="0.25">
      <c r="E22" s="187" t="s">
        <v>90</v>
      </c>
      <c r="F22" s="188">
        <v>336.43200000000002</v>
      </c>
      <c r="G22" s="188">
        <v>95.503</v>
      </c>
      <c r="H22" s="188">
        <v>270.42700000000002</v>
      </c>
      <c r="I22" s="188">
        <v>17.82</v>
      </c>
      <c r="J22" s="188">
        <v>-21.52</v>
      </c>
      <c r="K22" s="189">
        <v>257.2</v>
      </c>
      <c r="L22" s="190">
        <f>K22*0.03937</f>
        <v>10.125964</v>
      </c>
      <c r="M22" s="188">
        <f>SUM(F22:H22)</f>
        <v>702.36200000000008</v>
      </c>
    </row>
    <row r="23" spans="5:15" ht="15.75" x14ac:dyDescent="0.25">
      <c r="E23" s="187" t="s">
        <v>133</v>
      </c>
      <c r="F23" s="188">
        <v>336.43200000000002</v>
      </c>
      <c r="G23" s="188">
        <v>95.503</v>
      </c>
      <c r="H23" s="188">
        <v>0</v>
      </c>
      <c r="I23" s="188">
        <v>-3.05</v>
      </c>
      <c r="J23" s="188">
        <v>-2.16</v>
      </c>
      <c r="K23" s="189">
        <v>125.83</v>
      </c>
      <c r="L23" s="190">
        <f>K23*0.03937</f>
        <v>4.9539271000000005</v>
      </c>
      <c r="M23" s="188">
        <f>SUM(F23:H23)</f>
        <v>431.935</v>
      </c>
    </row>
  </sheetData>
  <mergeCells count="12">
    <mergeCell ref="A1:H1"/>
    <mergeCell ref="I1:J1"/>
    <mergeCell ref="K1:L1"/>
    <mergeCell ref="N1:O1"/>
    <mergeCell ref="A2:C2"/>
    <mergeCell ref="F2:H2"/>
    <mergeCell ref="G14:I14"/>
    <mergeCell ref="G15:I15"/>
    <mergeCell ref="G16:I16"/>
    <mergeCell ref="E18:E20"/>
    <mergeCell ref="F18:H18"/>
    <mergeCell ref="I18:L18"/>
  </mergeCells>
  <dataValidations count="3">
    <dataValidation type="list" allowBlank="1" showInputMessage="1" showErrorMessage="1" sqref="F33 F5:F20 F24:F31">
      <formula1>$Y$3:$Y$6</formula1>
    </dataValidation>
    <dataValidation type="list" allowBlank="1" showInputMessage="1" showErrorMessage="1" sqref="E32:E33">
      <formula1>$X$4:$X$8</formula1>
    </dataValidation>
    <dataValidation type="list" allowBlank="1" showInputMessage="1" showErrorMessage="1" sqref="F32">
      <formula1>$Y$4:$Y$6</formula1>
    </dataValidation>
  </dataValidations>
  <pageMargins left="0.7" right="0.7" top="0.75" bottom="0.75" header="0.3" footer="0.3"/>
  <pageSetup paperSize="17" scale="75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8"/>
  <sheetViews>
    <sheetView tabSelected="1" workbookViewId="0">
      <selection activeCell="L28" sqref="L28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5" width="15.7109375" customWidth="1"/>
    <col min="16" max="16" width="12.7109375" customWidth="1"/>
  </cols>
  <sheetData>
    <row r="1" spans="1:15" x14ac:dyDescent="0.25">
      <c r="A1" s="217" t="s">
        <v>183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ht="30.75" customHeight="1" x14ac:dyDescent="0.25">
      <c r="A2" s="219" t="s">
        <v>68</v>
      </c>
      <c r="B2" s="220"/>
      <c r="C2" s="220"/>
      <c r="D2" s="206" t="s">
        <v>69</v>
      </c>
      <c r="E2" s="206" t="s">
        <v>70</v>
      </c>
      <c r="F2" s="221" t="s">
        <v>71</v>
      </c>
      <c r="G2" s="221"/>
      <c r="H2" s="221"/>
      <c r="I2" s="207" t="s">
        <v>72</v>
      </c>
      <c r="J2" s="207" t="s">
        <v>35</v>
      </c>
      <c r="K2" s="207" t="s">
        <v>72</v>
      </c>
      <c r="L2" s="207" t="s">
        <v>35</v>
      </c>
      <c r="N2" s="207" t="s">
        <v>72</v>
      </c>
      <c r="O2" s="207" t="s">
        <v>35</v>
      </c>
    </row>
    <row r="3" spans="1:15" x14ac:dyDescent="0.25">
      <c r="A3" s="157">
        <v>1</v>
      </c>
      <c r="B3" s="157"/>
      <c r="C3" s="157"/>
      <c r="D3" s="157" t="s">
        <v>184</v>
      </c>
      <c r="E3" s="158" t="s">
        <v>189</v>
      </c>
      <c r="F3" s="157">
        <v>1</v>
      </c>
      <c r="G3" s="157"/>
      <c r="H3" s="157"/>
      <c r="I3" s="159"/>
      <c r="J3" s="160">
        <f>I4</f>
        <v>1618.26</v>
      </c>
      <c r="K3" s="159"/>
      <c r="L3" s="161">
        <f>K4</f>
        <v>1618.26</v>
      </c>
      <c r="N3" s="159"/>
      <c r="O3" s="161">
        <f>N4+N5</f>
        <v>3475.99</v>
      </c>
    </row>
    <row r="4" spans="1:15" x14ac:dyDescent="0.25">
      <c r="A4" s="202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1618.26</v>
      </c>
      <c r="J4" s="160"/>
      <c r="K4" s="166">
        <v>1618.26</v>
      </c>
      <c r="L4" s="161"/>
      <c r="N4" s="166">
        <v>3279</v>
      </c>
      <c r="O4" s="161"/>
    </row>
    <row r="5" spans="1:15" x14ac:dyDescent="0.25">
      <c r="A5" s="202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x14ac:dyDescent="0.25">
      <c r="A6" s="157">
        <v>2</v>
      </c>
      <c r="B6" s="157"/>
      <c r="C6" s="157"/>
      <c r="D6" s="157" t="s">
        <v>185</v>
      </c>
      <c r="E6" s="158" t="s">
        <v>190</v>
      </c>
      <c r="F6" s="157">
        <v>1</v>
      </c>
      <c r="G6" s="157"/>
      <c r="H6" s="157"/>
      <c r="I6" s="162">
        <f>SUM(I7:I10)</f>
        <v>363.35</v>
      </c>
      <c r="J6" s="160">
        <f>I6</f>
        <v>363.35</v>
      </c>
      <c r="K6" s="162">
        <f>SUM(K7:K10)</f>
        <v>130.17000000000002</v>
      </c>
      <c r="L6" s="161">
        <f>K6</f>
        <v>130.17000000000002</v>
      </c>
      <c r="N6" s="162">
        <f>SUM(N7:N10)</f>
        <v>363.35</v>
      </c>
      <c r="O6" s="161">
        <f>N6</f>
        <v>363.35</v>
      </c>
    </row>
    <row r="7" spans="1:15" x14ac:dyDescent="0.25">
      <c r="A7" s="163"/>
      <c r="B7" s="164">
        <v>2.1</v>
      </c>
      <c r="C7" s="164"/>
      <c r="D7" s="205" t="s">
        <v>171</v>
      </c>
      <c r="E7" s="165" t="s">
        <v>97</v>
      </c>
      <c r="F7" s="164"/>
      <c r="G7" s="164">
        <v>1</v>
      </c>
      <c r="H7" s="164"/>
      <c r="I7" s="166">
        <v>339.86</v>
      </c>
      <c r="J7" s="160"/>
      <c r="K7" s="166">
        <v>106.53</v>
      </c>
      <c r="L7" s="161"/>
      <c r="N7" s="166">
        <v>339.86</v>
      </c>
      <c r="O7" s="161"/>
    </row>
    <row r="8" spans="1:15" ht="17.25" x14ac:dyDescent="0.25">
      <c r="A8" s="163"/>
      <c r="B8" s="164">
        <v>2.2000000000000002</v>
      </c>
      <c r="C8" s="164"/>
      <c r="D8" s="164" t="s">
        <v>101</v>
      </c>
      <c r="E8" s="191" t="s">
        <v>73</v>
      </c>
      <c r="F8" s="164"/>
      <c r="G8" s="164">
        <v>4</v>
      </c>
      <c r="H8" s="164"/>
      <c r="I8" s="166">
        <v>12.01</v>
      </c>
      <c r="J8" s="160"/>
      <c r="K8" s="166">
        <v>12.01</v>
      </c>
      <c r="L8" s="161"/>
      <c r="N8" s="166">
        <v>12.01</v>
      </c>
      <c r="O8" s="161"/>
    </row>
    <row r="9" spans="1:15" ht="17.25" x14ac:dyDescent="0.25">
      <c r="A9" s="163"/>
      <c r="B9" s="164">
        <v>2.2999999999999998</v>
      </c>
      <c r="C9" s="164"/>
      <c r="D9" s="164"/>
      <c r="E9" s="191" t="s">
        <v>74</v>
      </c>
      <c r="F9" s="164"/>
      <c r="G9" s="164">
        <v>1</v>
      </c>
      <c r="H9" s="164"/>
      <c r="I9" s="166">
        <v>10.85</v>
      </c>
      <c r="J9" s="160"/>
      <c r="K9" s="166">
        <v>11</v>
      </c>
      <c r="L9" s="161"/>
      <c r="N9" s="166">
        <v>10.85</v>
      </c>
      <c r="O9" s="161"/>
    </row>
    <row r="10" spans="1:15" ht="17.25" x14ac:dyDescent="0.25">
      <c r="A10" s="163"/>
      <c r="B10" s="164">
        <v>2.4</v>
      </c>
      <c r="C10" s="164"/>
      <c r="D10" s="164"/>
      <c r="E10" s="191" t="s">
        <v>75</v>
      </c>
      <c r="F10" s="164"/>
      <c r="G10" s="164">
        <v>1</v>
      </c>
      <c r="H10" s="164"/>
      <c r="I10" s="166">
        <v>0.63</v>
      </c>
      <c r="J10" s="160"/>
      <c r="K10" s="166">
        <v>0.63</v>
      </c>
      <c r="L10" s="161"/>
      <c r="N10" s="166">
        <v>0.63</v>
      </c>
      <c r="O10" s="161"/>
    </row>
    <row r="11" spans="1:15" x14ac:dyDescent="0.25">
      <c r="A11" s="157">
        <v>3</v>
      </c>
      <c r="B11" s="157"/>
      <c r="C11" s="157"/>
      <c r="D11" s="157" t="s">
        <v>186</v>
      </c>
      <c r="E11" s="158" t="s">
        <v>191</v>
      </c>
      <c r="F11" s="157">
        <v>1</v>
      </c>
      <c r="G11" s="157"/>
      <c r="H11" s="157"/>
      <c r="I11" s="162">
        <f>SUM(I12:I15)</f>
        <v>206.1</v>
      </c>
      <c r="J11" s="160">
        <f>I11</f>
        <v>206.1</v>
      </c>
      <c r="K11" s="162">
        <f>SUM(K12:K15)</f>
        <v>79.62</v>
      </c>
      <c r="L11" s="161">
        <f>K11</f>
        <v>79.62</v>
      </c>
      <c r="N11" s="162">
        <f>SUM(N12:N15)</f>
        <v>79.62</v>
      </c>
      <c r="O11" s="161">
        <f>N11</f>
        <v>79.62</v>
      </c>
    </row>
    <row r="12" spans="1:15" x14ac:dyDescent="0.25">
      <c r="A12" s="163"/>
      <c r="B12" s="164">
        <v>3.1</v>
      </c>
      <c r="C12" s="164"/>
      <c r="D12" s="205" t="s">
        <v>182</v>
      </c>
      <c r="E12" s="165" t="s">
        <v>172</v>
      </c>
      <c r="F12" s="164"/>
      <c r="G12" s="164">
        <v>1</v>
      </c>
      <c r="H12" s="164"/>
      <c r="I12" s="166">
        <v>189.44</v>
      </c>
      <c r="J12" s="160"/>
      <c r="K12" s="166">
        <v>61.58</v>
      </c>
      <c r="L12" s="161"/>
      <c r="N12" s="166">
        <v>61.58</v>
      </c>
      <c r="O12" s="161"/>
    </row>
    <row r="13" spans="1:15" ht="17.25" x14ac:dyDescent="0.25">
      <c r="A13" s="163"/>
      <c r="B13" s="164">
        <v>3.2</v>
      </c>
      <c r="C13" s="164"/>
      <c r="D13" s="164" t="s">
        <v>101</v>
      </c>
      <c r="E13" s="191" t="s">
        <v>73</v>
      </c>
      <c r="F13" s="164"/>
      <c r="G13" s="164">
        <v>2</v>
      </c>
      <c r="H13" s="164"/>
      <c r="I13" s="166">
        <v>6.14</v>
      </c>
      <c r="J13" s="160"/>
      <c r="K13" s="166">
        <v>6.14</v>
      </c>
      <c r="L13" s="161"/>
      <c r="N13" s="166">
        <v>6.14</v>
      </c>
      <c r="O13" s="161"/>
    </row>
    <row r="14" spans="1:15" ht="17.25" x14ac:dyDescent="0.25">
      <c r="A14" s="163"/>
      <c r="B14" s="164">
        <v>3.3</v>
      </c>
      <c r="C14" s="164"/>
      <c r="D14" s="164"/>
      <c r="E14" s="191" t="s">
        <v>74</v>
      </c>
      <c r="F14" s="164"/>
      <c r="G14" s="164">
        <v>1</v>
      </c>
      <c r="H14" s="164"/>
      <c r="I14" s="166">
        <v>9.6199999999999992</v>
      </c>
      <c r="J14" s="160"/>
      <c r="K14" s="166">
        <v>11</v>
      </c>
      <c r="L14" s="161"/>
      <c r="N14" s="166">
        <v>11</v>
      </c>
      <c r="O14" s="161"/>
    </row>
    <row r="15" spans="1:15" ht="14.25" customHeight="1" x14ac:dyDescent="0.25">
      <c r="A15" s="163"/>
      <c r="B15" s="164">
        <v>3.4</v>
      </c>
      <c r="C15" s="164"/>
      <c r="D15" s="164"/>
      <c r="E15" s="191" t="s">
        <v>75</v>
      </c>
      <c r="F15" s="164"/>
      <c r="G15" s="164">
        <v>1</v>
      </c>
      <c r="H15" s="164"/>
      <c r="I15" s="166">
        <v>0.9</v>
      </c>
      <c r="J15" s="160"/>
      <c r="K15" s="166">
        <v>0.9</v>
      </c>
      <c r="L15" s="161"/>
      <c r="N15" s="166">
        <v>0.9</v>
      </c>
      <c r="O15" s="161"/>
    </row>
    <row r="16" spans="1:15" x14ac:dyDescent="0.25">
      <c r="A16" s="157">
        <v>4</v>
      </c>
      <c r="B16" s="157"/>
      <c r="C16" s="157"/>
      <c r="D16" s="157" t="s">
        <v>187</v>
      </c>
      <c r="E16" s="158" t="s">
        <v>192</v>
      </c>
      <c r="F16" s="157">
        <v>1</v>
      </c>
      <c r="G16" s="157"/>
      <c r="H16" s="157"/>
      <c r="I16" s="159"/>
      <c r="J16" s="160">
        <f>M26</f>
        <v>495.28300000000002</v>
      </c>
      <c r="K16" s="159"/>
      <c r="L16" s="161">
        <f>M27</f>
        <v>495.28300000000002</v>
      </c>
      <c r="N16" s="162">
        <f>M28</f>
        <v>224.85300000000001</v>
      </c>
      <c r="O16" s="161">
        <f>N16</f>
        <v>224.85300000000001</v>
      </c>
    </row>
    <row r="17" spans="1:15" x14ac:dyDescent="0.25">
      <c r="A17" s="157">
        <v>5</v>
      </c>
      <c r="B17" s="157"/>
      <c r="C17" s="157"/>
      <c r="D17" s="157" t="s">
        <v>188</v>
      </c>
      <c r="E17" s="158" t="s">
        <v>193</v>
      </c>
      <c r="F17" s="157">
        <v>1</v>
      </c>
      <c r="G17" s="157"/>
      <c r="H17" s="157"/>
      <c r="I17" s="159"/>
      <c r="J17" s="160">
        <v>4.51</v>
      </c>
      <c r="K17" s="159"/>
      <c r="L17" s="161">
        <v>4.51</v>
      </c>
      <c r="N17" s="162">
        <v>4.51</v>
      </c>
      <c r="O17" s="161">
        <f>N17</f>
        <v>4.51</v>
      </c>
    </row>
    <row r="18" spans="1:15" ht="15.75" thickBot="1" x14ac:dyDescent="0.3"/>
    <row r="19" spans="1:15" ht="17.25" thickTop="1" thickBot="1" x14ac:dyDescent="0.3">
      <c r="E19" s="168" t="s">
        <v>194</v>
      </c>
      <c r="G19" s="208" t="s">
        <v>139</v>
      </c>
      <c r="H19" s="209"/>
      <c r="I19" s="209"/>
      <c r="J19" s="169">
        <f>SUM(J3:J17)</f>
        <v>2687.5030000000002</v>
      </c>
      <c r="L19" s="170">
        <f>SUM(L3:L17)</f>
        <v>2327.8430000000003</v>
      </c>
      <c r="O19" s="170">
        <f>SUM(O3:O17)</f>
        <v>4148.3229999999994</v>
      </c>
    </row>
    <row r="20" spans="1:15" ht="16.5" thickTop="1" x14ac:dyDescent="0.25">
      <c r="E20" s="171" t="s">
        <v>195</v>
      </c>
      <c r="G20" s="208" t="s">
        <v>140</v>
      </c>
      <c r="H20" s="209"/>
      <c r="I20" s="209"/>
      <c r="J20" s="172">
        <f>J3</f>
        <v>1618.26</v>
      </c>
      <c r="K20" s="114"/>
      <c r="L20" s="173"/>
      <c r="O20" s="198" t="s">
        <v>134</v>
      </c>
    </row>
    <row r="21" spans="1:15" ht="15.75" x14ac:dyDescent="0.25">
      <c r="E21" s="171" t="s">
        <v>196</v>
      </c>
      <c r="G21" s="208" t="s">
        <v>141</v>
      </c>
      <c r="H21" s="209"/>
      <c r="I21" s="209"/>
      <c r="J21" s="174">
        <f>J19-J20</f>
        <v>1069.2430000000002</v>
      </c>
      <c r="K21" s="114"/>
      <c r="L21" s="173"/>
      <c r="O21" s="199" t="s">
        <v>135</v>
      </c>
    </row>
    <row r="22" spans="1:15" ht="15.75" thickBot="1" x14ac:dyDescent="0.3">
      <c r="O22" s="200" t="s">
        <v>136</v>
      </c>
    </row>
    <row r="23" spans="1:15" ht="15.75" thickTop="1" x14ac:dyDescent="0.25">
      <c r="E23" s="210" t="s">
        <v>76</v>
      </c>
      <c r="F23" s="213" t="s">
        <v>77</v>
      </c>
      <c r="G23" s="214"/>
      <c r="H23" s="215"/>
      <c r="I23" s="216" t="s">
        <v>78</v>
      </c>
      <c r="J23" s="216"/>
      <c r="K23" s="216"/>
      <c r="L23" s="216"/>
      <c r="M23" s="175" t="s">
        <v>35</v>
      </c>
    </row>
    <row r="24" spans="1:15" ht="22.5" x14ac:dyDescent="0.25">
      <c r="E24" s="211"/>
      <c r="F24" s="176" t="s">
        <v>79</v>
      </c>
      <c r="G24" s="176" t="s">
        <v>80</v>
      </c>
      <c r="H24" s="176" t="s">
        <v>81</v>
      </c>
      <c r="I24" s="177" t="s">
        <v>82</v>
      </c>
      <c r="J24" s="178" t="s">
        <v>83</v>
      </c>
      <c r="K24" s="178" t="s">
        <v>127</v>
      </c>
      <c r="L24" s="179" t="s">
        <v>125</v>
      </c>
      <c r="M24" s="180" t="s">
        <v>84</v>
      </c>
    </row>
    <row r="25" spans="1:15" x14ac:dyDescent="0.25">
      <c r="E25" s="212"/>
      <c r="F25" s="176" t="s">
        <v>85</v>
      </c>
      <c r="G25" s="176" t="s">
        <v>85</v>
      </c>
      <c r="H25" s="176" t="s">
        <v>85</v>
      </c>
      <c r="I25" s="181" t="s">
        <v>86</v>
      </c>
      <c r="J25" s="181" t="s">
        <v>86</v>
      </c>
      <c r="K25" s="181" t="s">
        <v>87</v>
      </c>
      <c r="L25" s="182" t="s">
        <v>126</v>
      </c>
      <c r="M25" s="183" t="s">
        <v>88</v>
      </c>
    </row>
    <row r="26" spans="1:15" ht="15.75" x14ac:dyDescent="0.25">
      <c r="E26" s="184" t="s">
        <v>89</v>
      </c>
      <c r="F26" s="185">
        <v>129.35</v>
      </c>
      <c r="G26" s="185">
        <v>95.503</v>
      </c>
      <c r="H26" s="185">
        <v>270.43</v>
      </c>
      <c r="I26" s="186">
        <v>-0.02</v>
      </c>
      <c r="J26" s="186">
        <v>-0.65</v>
      </c>
      <c r="K26" s="185">
        <v>80.34</v>
      </c>
      <c r="L26" s="185"/>
      <c r="M26" s="185">
        <f>SUM(F26:H26)</f>
        <v>495.28300000000002</v>
      </c>
    </row>
    <row r="27" spans="1:15" ht="15.75" x14ac:dyDescent="0.25">
      <c r="E27" s="187" t="s">
        <v>90</v>
      </c>
      <c r="F27" s="188">
        <v>129.35</v>
      </c>
      <c r="G27" s="188">
        <v>95.503</v>
      </c>
      <c r="H27" s="188">
        <v>270.43</v>
      </c>
      <c r="I27" s="188">
        <v>30.81</v>
      </c>
      <c r="J27" s="188">
        <v>6.39</v>
      </c>
      <c r="K27" s="189">
        <v>267.47000000000003</v>
      </c>
      <c r="L27" s="190">
        <f>K27*0.03937</f>
        <v>10.530293900000002</v>
      </c>
      <c r="M27" s="188">
        <f>SUM(F27:H27)</f>
        <v>495.28300000000002</v>
      </c>
    </row>
    <row r="28" spans="1:15" ht="15.75" x14ac:dyDescent="0.25">
      <c r="E28" s="187" t="s">
        <v>133</v>
      </c>
      <c r="F28" s="188">
        <v>129.35</v>
      </c>
      <c r="G28" s="188">
        <v>95.503</v>
      </c>
      <c r="H28" s="188">
        <v>0</v>
      </c>
      <c r="I28" s="188">
        <v>-2.74</v>
      </c>
      <c r="J28" s="188">
        <v>-24.48</v>
      </c>
      <c r="K28" s="189">
        <v>125.25</v>
      </c>
      <c r="L28" s="190">
        <f>K28*0.03937</f>
        <v>4.9310925000000001</v>
      </c>
      <c r="M28" s="188">
        <f>SUM(F28:H28)</f>
        <v>224.85300000000001</v>
      </c>
    </row>
  </sheetData>
  <mergeCells count="12">
    <mergeCell ref="A1:H1"/>
    <mergeCell ref="I1:J1"/>
    <mergeCell ref="K1:L1"/>
    <mergeCell ref="N1:O1"/>
    <mergeCell ref="A2:C2"/>
    <mergeCell ref="F2:H2"/>
    <mergeCell ref="G19:I19"/>
    <mergeCell ref="G20:I20"/>
    <mergeCell ref="G21:I21"/>
    <mergeCell ref="E23:E25"/>
    <mergeCell ref="F23:H23"/>
    <mergeCell ref="I23:L23"/>
  </mergeCells>
  <dataValidations count="3">
    <dataValidation type="list" allowBlank="1" showInputMessage="1" showErrorMessage="1" sqref="F32">
      <formula1>#REF!</formula1>
    </dataValidation>
    <dataValidation type="list" allowBlank="1" showInputMessage="1" showErrorMessage="1" sqref="E31:E32">
      <formula1>#REF!</formula1>
    </dataValidation>
    <dataValidation type="list" allowBlank="1" showInputMessage="1" showErrorMessage="1" sqref="F5:F31">
      <formula1>#REF!</formula1>
    </dataValidation>
  </dataValidations>
  <pageMargins left="0.7" right="0.7" top="0.75" bottom="0.75" header="0.3" footer="0.3"/>
  <pageSetup paperSize="17" scale="7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5"/>
  <sheetViews>
    <sheetView workbookViewId="0">
      <selection activeCell="E19" sqref="E19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5" width="15.7109375" customWidth="1"/>
    <col min="16" max="16" width="12.7109375" customWidth="1"/>
  </cols>
  <sheetData>
    <row r="1" spans="1:15" x14ac:dyDescent="0.25">
      <c r="A1" s="217" t="s">
        <v>156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x14ac:dyDescent="0.25">
      <c r="A2" s="219" t="s">
        <v>68</v>
      </c>
      <c r="B2" s="220"/>
      <c r="C2" s="220"/>
      <c r="D2" s="203" t="s">
        <v>69</v>
      </c>
      <c r="E2" s="203" t="s">
        <v>70</v>
      </c>
      <c r="F2" s="221" t="s">
        <v>71</v>
      </c>
      <c r="G2" s="221"/>
      <c r="H2" s="221"/>
      <c r="I2" s="204" t="s">
        <v>72</v>
      </c>
      <c r="J2" s="204" t="s">
        <v>35</v>
      </c>
      <c r="K2" s="204" t="s">
        <v>72</v>
      </c>
      <c r="L2" s="204" t="s">
        <v>35</v>
      </c>
      <c r="N2" s="204" t="s">
        <v>72</v>
      </c>
      <c r="O2" s="204" t="s">
        <v>35</v>
      </c>
    </row>
    <row r="3" spans="1:15" x14ac:dyDescent="0.25">
      <c r="A3" s="157">
        <v>1</v>
      </c>
      <c r="B3" s="157"/>
      <c r="C3" s="157"/>
      <c r="D3" s="157" t="s">
        <v>157</v>
      </c>
      <c r="E3" s="158" t="s">
        <v>158</v>
      </c>
      <c r="F3" s="157">
        <v>1</v>
      </c>
      <c r="G3" s="157"/>
      <c r="H3" s="157"/>
      <c r="I3" s="159"/>
      <c r="J3" s="160">
        <f>SUM(I4:I5)</f>
        <v>1618.31</v>
      </c>
      <c r="K3" s="159"/>
      <c r="L3" s="161">
        <f>SUM(K4:K5)</f>
        <v>1618.31</v>
      </c>
      <c r="N3" s="159"/>
      <c r="O3" s="161">
        <f>N4+N5</f>
        <v>3475.99</v>
      </c>
    </row>
    <row r="4" spans="1:15" x14ac:dyDescent="0.25">
      <c r="A4" s="202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1618.31</v>
      </c>
      <c r="J4" s="160"/>
      <c r="K4" s="166">
        <v>1618.31</v>
      </c>
      <c r="L4" s="161"/>
      <c r="N4" s="166">
        <v>3279</v>
      </c>
      <c r="O4" s="161"/>
    </row>
    <row r="5" spans="1:15" x14ac:dyDescent="0.25">
      <c r="A5" s="202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x14ac:dyDescent="0.25">
      <c r="A6" s="157">
        <v>2</v>
      </c>
      <c r="B6" s="157"/>
      <c r="C6" s="157"/>
      <c r="D6" s="157" t="s">
        <v>159</v>
      </c>
      <c r="E6" s="158" t="s">
        <v>160</v>
      </c>
      <c r="F6" s="157">
        <v>1</v>
      </c>
      <c r="G6" s="157"/>
      <c r="H6" s="157"/>
      <c r="I6" s="162">
        <f>SUM(I7:I12)</f>
        <v>204.69499999999999</v>
      </c>
      <c r="J6" s="160">
        <f>I6</f>
        <v>204.69499999999999</v>
      </c>
      <c r="K6" s="162">
        <f>SUM(K7:K12)</f>
        <v>167.94499999999999</v>
      </c>
      <c r="L6" s="161">
        <f>K6</f>
        <v>167.94499999999999</v>
      </c>
      <c r="N6" s="162">
        <f>SUM(N7:N12)</f>
        <v>204.69499999999999</v>
      </c>
      <c r="O6" s="161">
        <f>N6</f>
        <v>204.69499999999999</v>
      </c>
    </row>
    <row r="7" spans="1:15" ht="16.5" x14ac:dyDescent="0.25">
      <c r="A7" s="163"/>
      <c r="B7" s="164">
        <v>2.1</v>
      </c>
      <c r="C7" s="164"/>
      <c r="D7" s="192" t="s">
        <v>99</v>
      </c>
      <c r="E7" s="192" t="s">
        <v>100</v>
      </c>
      <c r="F7" s="164"/>
      <c r="G7" s="164">
        <v>1</v>
      </c>
      <c r="H7" s="164"/>
      <c r="I7" s="166">
        <v>151.83000000000001</v>
      </c>
      <c r="J7" s="160"/>
      <c r="K7" s="166">
        <v>115.08</v>
      </c>
      <c r="L7" s="161"/>
      <c r="N7" s="166">
        <v>151.83000000000001</v>
      </c>
      <c r="O7" s="161"/>
    </row>
    <row r="8" spans="1:15" ht="16.5" x14ac:dyDescent="0.25">
      <c r="A8" s="163"/>
      <c r="B8" s="164">
        <v>2.2000000000000002</v>
      </c>
      <c r="C8" s="164"/>
      <c r="D8" s="193" t="s">
        <v>110</v>
      </c>
      <c r="E8" s="192" t="s">
        <v>111</v>
      </c>
      <c r="F8" s="164"/>
      <c r="G8" s="164">
        <v>4</v>
      </c>
      <c r="H8" s="164"/>
      <c r="I8" s="166">
        <v>19.725000000000001</v>
      </c>
      <c r="J8" s="160"/>
      <c r="K8" s="166">
        <v>19.725000000000001</v>
      </c>
      <c r="L8" s="161"/>
      <c r="N8" s="166">
        <v>19.725000000000001</v>
      </c>
      <c r="O8" s="161"/>
    </row>
    <row r="9" spans="1:15" ht="17.25" x14ac:dyDescent="0.25">
      <c r="A9" s="163"/>
      <c r="B9" s="164">
        <v>2.2999999999999998</v>
      </c>
      <c r="C9" s="164"/>
      <c r="D9" s="164" t="s">
        <v>101</v>
      </c>
      <c r="E9" s="191" t="s">
        <v>73</v>
      </c>
      <c r="F9" s="164"/>
      <c r="G9" s="164">
        <v>4</v>
      </c>
      <c r="H9" s="164"/>
      <c r="I9" s="166">
        <v>12.7</v>
      </c>
      <c r="J9" s="160"/>
      <c r="K9" s="166">
        <v>12.7</v>
      </c>
      <c r="L9" s="161"/>
      <c r="N9" s="166">
        <v>12.7</v>
      </c>
      <c r="O9" s="161"/>
    </row>
    <row r="10" spans="1:15" x14ac:dyDescent="0.25">
      <c r="A10" s="163"/>
      <c r="B10" s="164">
        <v>2.4</v>
      </c>
      <c r="C10" s="164"/>
      <c r="D10" s="164" t="s">
        <v>152</v>
      </c>
      <c r="E10" s="165" t="s">
        <v>153</v>
      </c>
      <c r="F10" s="164"/>
      <c r="G10" s="164">
        <v>1</v>
      </c>
      <c r="H10" s="164"/>
      <c r="I10" s="167">
        <v>2.25</v>
      </c>
      <c r="J10" s="160"/>
      <c r="K10" s="167">
        <v>2.25</v>
      </c>
      <c r="L10" s="161"/>
      <c r="N10" s="167">
        <v>2.25</v>
      </c>
      <c r="O10" s="161"/>
    </row>
    <row r="11" spans="1:15" ht="17.25" x14ac:dyDescent="0.25">
      <c r="A11" s="163"/>
      <c r="B11" s="164">
        <v>2.5</v>
      </c>
      <c r="C11" s="164"/>
      <c r="D11" s="164"/>
      <c r="E11" s="191" t="s">
        <v>74</v>
      </c>
      <c r="F11" s="164"/>
      <c r="G11" s="164">
        <v>1</v>
      </c>
      <c r="H11" s="164"/>
      <c r="I11" s="166">
        <v>17.29</v>
      </c>
      <c r="J11" s="160"/>
      <c r="K11" s="166">
        <v>17.29</v>
      </c>
      <c r="L11" s="161"/>
      <c r="N11" s="166">
        <v>17.29</v>
      </c>
      <c r="O11" s="161"/>
    </row>
    <row r="12" spans="1:15" x14ac:dyDescent="0.25">
      <c r="A12" s="163"/>
      <c r="B12" s="164">
        <v>2.6</v>
      </c>
      <c r="C12" s="164"/>
      <c r="D12" s="164"/>
      <c r="E12" s="165" t="s">
        <v>75</v>
      </c>
      <c r="F12" s="164"/>
      <c r="G12" s="164">
        <v>1</v>
      </c>
      <c r="H12" s="164"/>
      <c r="I12" s="166">
        <v>0.9</v>
      </c>
      <c r="J12" s="160"/>
      <c r="K12" s="166">
        <v>0.9</v>
      </c>
      <c r="L12" s="161"/>
      <c r="N12" s="166">
        <v>0.9</v>
      </c>
      <c r="O12" s="161"/>
    </row>
    <row r="13" spans="1:15" x14ac:dyDescent="0.25">
      <c r="A13" s="157">
        <v>4</v>
      </c>
      <c r="B13" s="157"/>
      <c r="C13" s="157"/>
      <c r="D13" s="157" t="s">
        <v>63</v>
      </c>
      <c r="E13" s="158" t="s">
        <v>161</v>
      </c>
      <c r="F13" s="157">
        <v>1</v>
      </c>
      <c r="G13" s="157"/>
      <c r="H13" s="157"/>
      <c r="I13" s="159"/>
      <c r="J13" s="160">
        <f>M23</f>
        <v>861.77330000000006</v>
      </c>
      <c r="K13" s="159"/>
      <c r="L13" s="161">
        <f>M24</f>
        <v>861.76900000000001</v>
      </c>
      <c r="N13" s="162">
        <f>M25</f>
        <v>591.34299999999996</v>
      </c>
      <c r="O13" s="161">
        <f>N13</f>
        <v>591.34299999999996</v>
      </c>
    </row>
    <row r="14" spans="1:15" x14ac:dyDescent="0.25">
      <c r="A14" s="157">
        <v>5</v>
      </c>
      <c r="B14" s="157"/>
      <c r="C14" s="157"/>
      <c r="D14" s="157" t="s">
        <v>154</v>
      </c>
      <c r="E14" s="158" t="s">
        <v>155</v>
      </c>
      <c r="F14" s="157">
        <v>1</v>
      </c>
      <c r="G14" s="157"/>
      <c r="H14" s="157"/>
      <c r="I14" s="159"/>
      <c r="J14" s="160">
        <v>5.86</v>
      </c>
      <c r="K14" s="159"/>
      <c r="L14" s="161">
        <v>5.86</v>
      </c>
      <c r="N14" s="162">
        <v>5.86</v>
      </c>
      <c r="O14" s="161">
        <v>5.86</v>
      </c>
    </row>
    <row r="15" spans="1:15" ht="15.75" thickBot="1" x14ac:dyDescent="0.3"/>
    <row r="16" spans="1:15" ht="17.25" thickTop="1" thickBot="1" x14ac:dyDescent="0.3">
      <c r="E16" s="168" t="s">
        <v>200</v>
      </c>
      <c r="G16" s="208" t="s">
        <v>139</v>
      </c>
      <c r="H16" s="209"/>
      <c r="I16" s="209"/>
      <c r="J16" s="169">
        <f>SUM(J3:J14)</f>
        <v>2690.6383000000001</v>
      </c>
      <c r="L16" s="170">
        <f>SUM(L3:L14)</f>
        <v>2653.884</v>
      </c>
      <c r="O16" s="170">
        <f>SUM(O3:O14)</f>
        <v>4277.8879999999999</v>
      </c>
    </row>
    <row r="17" spans="5:15" ht="16.5" thickTop="1" x14ac:dyDescent="0.25">
      <c r="E17" s="171" t="s">
        <v>195</v>
      </c>
      <c r="G17" s="208" t="s">
        <v>140</v>
      </c>
      <c r="H17" s="209"/>
      <c r="I17" s="209"/>
      <c r="J17" s="172">
        <f>J3</f>
        <v>1618.31</v>
      </c>
      <c r="K17" s="114"/>
      <c r="L17" s="173"/>
      <c r="O17" s="198" t="s">
        <v>134</v>
      </c>
    </row>
    <row r="18" spans="5:15" ht="15.75" x14ac:dyDescent="0.25">
      <c r="E18" s="171" t="s">
        <v>196</v>
      </c>
      <c r="G18" s="208" t="s">
        <v>141</v>
      </c>
      <c r="H18" s="209"/>
      <c r="I18" s="209"/>
      <c r="J18" s="174">
        <f>J16-J17</f>
        <v>1072.3283000000001</v>
      </c>
      <c r="K18" s="114"/>
      <c r="L18" s="173"/>
      <c r="O18" s="199" t="s">
        <v>135</v>
      </c>
    </row>
    <row r="19" spans="5:15" ht="15.75" thickBot="1" x14ac:dyDescent="0.3">
      <c r="O19" s="200" t="s">
        <v>136</v>
      </c>
    </row>
    <row r="20" spans="5:15" ht="15.75" thickTop="1" x14ac:dyDescent="0.25">
      <c r="E20" s="210" t="s">
        <v>76</v>
      </c>
      <c r="F20" s="213" t="s">
        <v>77</v>
      </c>
      <c r="G20" s="214"/>
      <c r="H20" s="215"/>
      <c r="I20" s="216" t="s">
        <v>78</v>
      </c>
      <c r="J20" s="216"/>
      <c r="K20" s="216"/>
      <c r="L20" s="216"/>
      <c r="M20" s="175" t="s">
        <v>35</v>
      </c>
    </row>
    <row r="21" spans="5:15" ht="22.5" x14ac:dyDescent="0.25">
      <c r="E21" s="211"/>
      <c r="F21" s="176" t="s">
        <v>79</v>
      </c>
      <c r="G21" s="176" t="s">
        <v>80</v>
      </c>
      <c r="H21" s="176" t="s">
        <v>81</v>
      </c>
      <c r="I21" s="177" t="s">
        <v>82</v>
      </c>
      <c r="J21" s="178" t="s">
        <v>83</v>
      </c>
      <c r="K21" s="178" t="s">
        <v>127</v>
      </c>
      <c r="L21" s="179" t="s">
        <v>125</v>
      </c>
      <c r="M21" s="180" t="s">
        <v>84</v>
      </c>
    </row>
    <row r="22" spans="5:15" x14ac:dyDescent="0.25">
      <c r="E22" s="212"/>
      <c r="F22" s="176" t="s">
        <v>85</v>
      </c>
      <c r="G22" s="176" t="s">
        <v>85</v>
      </c>
      <c r="H22" s="176" t="s">
        <v>85</v>
      </c>
      <c r="I22" s="181" t="s">
        <v>86</v>
      </c>
      <c r="J22" s="181" t="s">
        <v>86</v>
      </c>
      <c r="K22" s="181" t="s">
        <v>87</v>
      </c>
      <c r="L22" s="182" t="s">
        <v>126</v>
      </c>
      <c r="M22" s="183" t="s">
        <v>88</v>
      </c>
    </row>
    <row r="23" spans="5:15" ht="15.75" x14ac:dyDescent="0.25">
      <c r="E23" s="184" t="s">
        <v>89</v>
      </c>
      <c r="F23" s="185">
        <v>495.84429999999998</v>
      </c>
      <c r="G23" s="185">
        <v>95.503</v>
      </c>
      <c r="H23" s="185">
        <v>270.42599999999999</v>
      </c>
      <c r="I23" s="186">
        <v>-0.12</v>
      </c>
      <c r="J23" s="186">
        <v>-0.84</v>
      </c>
      <c r="K23" s="185">
        <v>198.63</v>
      </c>
      <c r="L23" s="185"/>
      <c r="M23" s="185">
        <f>SUM(F23:H23)</f>
        <v>861.77330000000006</v>
      </c>
    </row>
    <row r="24" spans="5:15" ht="15.75" x14ac:dyDescent="0.25">
      <c r="E24" s="187" t="s">
        <v>90</v>
      </c>
      <c r="F24" s="188">
        <v>495.84</v>
      </c>
      <c r="G24" s="188">
        <v>95.503</v>
      </c>
      <c r="H24" s="188">
        <v>270.42599999999999</v>
      </c>
      <c r="I24" s="188">
        <v>1.64</v>
      </c>
      <c r="J24" s="188">
        <v>2.48</v>
      </c>
      <c r="K24" s="189">
        <v>221.98</v>
      </c>
      <c r="L24" s="190">
        <f>K24*0.03937</f>
        <v>8.7393526000000001</v>
      </c>
      <c r="M24" s="188">
        <f>SUM(F24:H24)</f>
        <v>861.76900000000001</v>
      </c>
    </row>
    <row r="25" spans="5:15" ht="15.75" x14ac:dyDescent="0.25">
      <c r="E25" s="187" t="s">
        <v>133</v>
      </c>
      <c r="F25" s="188">
        <v>495.84</v>
      </c>
      <c r="G25" s="188">
        <v>95.503</v>
      </c>
      <c r="H25" s="188">
        <v>0</v>
      </c>
      <c r="I25" s="188">
        <v>1.89</v>
      </c>
      <c r="J25" s="188">
        <v>0.54</v>
      </c>
      <c r="K25" s="189">
        <v>164.86</v>
      </c>
      <c r="L25" s="190">
        <f>K25*0.03937</f>
        <v>6.4905382000000005</v>
      </c>
      <c r="M25" s="188">
        <f>SUM(F25:H25)</f>
        <v>591.34299999999996</v>
      </c>
    </row>
  </sheetData>
  <mergeCells count="12">
    <mergeCell ref="G16:I16"/>
    <mergeCell ref="G17:I17"/>
    <mergeCell ref="G18:I18"/>
    <mergeCell ref="E20:E22"/>
    <mergeCell ref="F20:H20"/>
    <mergeCell ref="I20:L20"/>
    <mergeCell ref="I1:J1"/>
    <mergeCell ref="K1:L1"/>
    <mergeCell ref="N1:O1"/>
    <mergeCell ref="A2:C2"/>
    <mergeCell ref="F2:H2"/>
    <mergeCell ref="A1:H1"/>
  </mergeCells>
  <dataValidations count="3">
    <dataValidation type="list" allowBlank="1" showInputMessage="1" showErrorMessage="1" sqref="E32:E33">
      <formula1>$X$4:$X$8</formula1>
    </dataValidation>
    <dataValidation type="list" allowBlank="1" showInputMessage="1" showErrorMessage="1" sqref="F32">
      <formula1>$Y$4:$Y$6</formula1>
    </dataValidation>
    <dataValidation type="list" allowBlank="1" showInputMessage="1" showErrorMessage="1" sqref="F5:F31 F33">
      <formula1>$Y$3:$Y$6</formula1>
    </dataValidation>
  </dataValidations>
  <pageMargins left="0.7" right="0.7" top="0.75" bottom="0.75" header="0.3" footer="0.3"/>
  <pageSetup paperSize="17" scale="7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3"/>
  <sheetViews>
    <sheetView workbookViewId="0">
      <selection activeCell="E17" sqref="E17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5" width="15.7109375" customWidth="1"/>
    <col min="16" max="16" width="12.7109375" customWidth="1"/>
  </cols>
  <sheetData>
    <row r="1" spans="1:15" x14ac:dyDescent="0.25">
      <c r="A1" s="217" t="s">
        <v>162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x14ac:dyDescent="0.25">
      <c r="A2" s="219" t="s">
        <v>68</v>
      </c>
      <c r="B2" s="220"/>
      <c r="C2" s="220"/>
      <c r="D2" s="203" t="s">
        <v>69</v>
      </c>
      <c r="E2" s="203" t="s">
        <v>70</v>
      </c>
      <c r="F2" s="221" t="s">
        <v>71</v>
      </c>
      <c r="G2" s="221"/>
      <c r="H2" s="221"/>
      <c r="I2" s="204" t="s">
        <v>72</v>
      </c>
      <c r="J2" s="204" t="s">
        <v>35</v>
      </c>
      <c r="K2" s="204" t="s">
        <v>72</v>
      </c>
      <c r="L2" s="204" t="s">
        <v>35</v>
      </c>
      <c r="N2" s="204" t="s">
        <v>72</v>
      </c>
      <c r="O2" s="204" t="s">
        <v>35</v>
      </c>
    </row>
    <row r="3" spans="1:15" x14ac:dyDescent="0.25">
      <c r="A3" s="157">
        <v>1</v>
      </c>
      <c r="B3" s="157"/>
      <c r="C3" s="157"/>
      <c r="D3" s="157" t="s">
        <v>163</v>
      </c>
      <c r="E3" s="158" t="s">
        <v>164</v>
      </c>
      <c r="F3" s="157">
        <v>1</v>
      </c>
      <c r="G3" s="157"/>
      <c r="H3" s="157"/>
      <c r="I3" s="159"/>
      <c r="J3" s="160">
        <f>I4</f>
        <v>1618.25</v>
      </c>
      <c r="K3" s="159"/>
      <c r="L3" s="161">
        <f>K4</f>
        <v>1618.25</v>
      </c>
      <c r="N3" s="159"/>
      <c r="O3" s="161">
        <f>N4+N5</f>
        <v>3475.99</v>
      </c>
    </row>
    <row r="4" spans="1:15" x14ac:dyDescent="0.25">
      <c r="A4" s="202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1618.25</v>
      </c>
      <c r="J4" s="160"/>
      <c r="K4" s="166">
        <v>1618.25</v>
      </c>
      <c r="L4" s="161"/>
      <c r="N4" s="166">
        <v>3279</v>
      </c>
      <c r="O4" s="161"/>
    </row>
    <row r="5" spans="1:15" x14ac:dyDescent="0.25">
      <c r="A5" s="202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x14ac:dyDescent="0.25">
      <c r="A6" s="157">
        <v>2</v>
      </c>
      <c r="B6" s="157"/>
      <c r="C6" s="157"/>
      <c r="D6" s="157" t="s">
        <v>165</v>
      </c>
      <c r="E6" s="158" t="s">
        <v>166</v>
      </c>
      <c r="F6" s="157">
        <v>1</v>
      </c>
      <c r="G6" s="157"/>
      <c r="H6" s="157"/>
      <c r="I6" s="162">
        <f>SUM(I7:I10)</f>
        <v>363.10999999999996</v>
      </c>
      <c r="J6" s="160">
        <f>I6</f>
        <v>363.10999999999996</v>
      </c>
      <c r="K6" s="162">
        <f>SUM(K7:K10)</f>
        <v>131</v>
      </c>
      <c r="L6" s="161">
        <f>K6</f>
        <v>131</v>
      </c>
      <c r="N6" s="162">
        <v>363.11</v>
      </c>
      <c r="O6" s="161">
        <f>N6</f>
        <v>363.11</v>
      </c>
    </row>
    <row r="7" spans="1:15" x14ac:dyDescent="0.25">
      <c r="A7" s="163"/>
      <c r="B7" s="164">
        <v>2.1</v>
      </c>
      <c r="C7" s="164"/>
      <c r="D7" s="205" t="s">
        <v>143</v>
      </c>
      <c r="E7" s="165" t="s">
        <v>97</v>
      </c>
      <c r="F7" s="164"/>
      <c r="G7" s="164">
        <v>1</v>
      </c>
      <c r="H7" s="164"/>
      <c r="I7" s="166">
        <v>338.25</v>
      </c>
      <c r="J7" s="160"/>
      <c r="K7" s="166">
        <v>106.53</v>
      </c>
      <c r="L7" s="161"/>
      <c r="N7" s="166">
        <v>338.25</v>
      </c>
      <c r="O7" s="161"/>
    </row>
    <row r="8" spans="1:15" ht="17.25" x14ac:dyDescent="0.25">
      <c r="A8" s="163"/>
      <c r="B8" s="164">
        <v>2.2000000000000002</v>
      </c>
      <c r="C8" s="164"/>
      <c r="D8" s="164" t="s">
        <v>101</v>
      </c>
      <c r="E8" s="191" t="s">
        <v>73</v>
      </c>
      <c r="F8" s="164"/>
      <c r="G8" s="164">
        <v>4</v>
      </c>
      <c r="H8" s="164"/>
      <c r="I8" s="166">
        <v>12.01</v>
      </c>
      <c r="J8" s="160"/>
      <c r="K8" s="166">
        <v>12.01</v>
      </c>
      <c r="L8" s="161"/>
      <c r="N8" s="166">
        <v>12.01</v>
      </c>
      <c r="O8" s="161"/>
    </row>
    <row r="9" spans="1:15" ht="17.25" x14ac:dyDescent="0.25">
      <c r="A9" s="163"/>
      <c r="B9" s="164">
        <v>2.2999999999999998</v>
      </c>
      <c r="C9" s="164"/>
      <c r="D9" s="164"/>
      <c r="E9" s="191" t="s">
        <v>74</v>
      </c>
      <c r="F9" s="164"/>
      <c r="G9" s="164">
        <v>1</v>
      </c>
      <c r="H9" s="164"/>
      <c r="I9" s="167">
        <v>11.96</v>
      </c>
      <c r="J9" s="160"/>
      <c r="K9" s="167">
        <v>11.96</v>
      </c>
      <c r="L9" s="161"/>
      <c r="N9" s="167">
        <v>11.76</v>
      </c>
      <c r="O9" s="161"/>
    </row>
    <row r="10" spans="1:15" ht="17.25" x14ac:dyDescent="0.25">
      <c r="A10" s="163"/>
      <c r="B10" s="164">
        <v>2.4</v>
      </c>
      <c r="C10" s="164"/>
      <c r="D10" s="164"/>
      <c r="E10" s="191" t="s">
        <v>75</v>
      </c>
      <c r="F10" s="164"/>
      <c r="G10" s="164">
        <v>1</v>
      </c>
      <c r="H10" s="164"/>
      <c r="I10" s="166">
        <v>0.89</v>
      </c>
      <c r="J10" s="160"/>
      <c r="K10" s="166">
        <v>0.5</v>
      </c>
      <c r="L10" s="161"/>
      <c r="N10" s="166">
        <v>0.89</v>
      </c>
      <c r="O10" s="161"/>
    </row>
    <row r="11" spans="1:15" x14ac:dyDescent="0.25">
      <c r="A11" s="157">
        <v>3</v>
      </c>
      <c r="B11" s="157"/>
      <c r="C11" s="157"/>
      <c r="D11" s="157" t="s">
        <v>167</v>
      </c>
      <c r="E11" s="158" t="s">
        <v>168</v>
      </c>
      <c r="F11" s="157">
        <v>1</v>
      </c>
      <c r="G11" s="157"/>
      <c r="H11" s="157"/>
      <c r="I11" s="159"/>
      <c r="J11" s="160">
        <f>M21</f>
        <v>701.41700000000003</v>
      </c>
      <c r="K11" s="159"/>
      <c r="L11" s="161">
        <f>M22</f>
        <v>701.41700000000003</v>
      </c>
      <c r="N11" s="162">
        <f>M23</f>
        <v>430.99</v>
      </c>
      <c r="O11" s="161">
        <f>N11</f>
        <v>430.99</v>
      </c>
    </row>
    <row r="12" spans="1:15" x14ac:dyDescent="0.25">
      <c r="A12" s="157">
        <v>4</v>
      </c>
      <c r="B12" s="157"/>
      <c r="C12" s="157"/>
      <c r="D12" s="157" t="s">
        <v>169</v>
      </c>
      <c r="E12" s="158" t="s">
        <v>170</v>
      </c>
      <c r="F12" s="157">
        <v>1</v>
      </c>
      <c r="G12" s="157"/>
      <c r="H12" s="157"/>
      <c r="I12" s="159"/>
      <c r="J12" s="160">
        <v>6.96</v>
      </c>
      <c r="K12" s="159"/>
      <c r="L12" s="161">
        <v>6.96</v>
      </c>
      <c r="N12" s="162">
        <v>6.96</v>
      </c>
      <c r="O12" s="161">
        <v>6.96</v>
      </c>
    </row>
    <row r="13" spans="1:15" ht="15.75" thickBot="1" x14ac:dyDescent="0.3"/>
    <row r="14" spans="1:15" ht="17.25" thickTop="1" thickBot="1" x14ac:dyDescent="0.3">
      <c r="E14" s="168" t="s">
        <v>201</v>
      </c>
      <c r="G14" s="208" t="s">
        <v>139</v>
      </c>
      <c r="H14" s="209"/>
      <c r="I14" s="209"/>
      <c r="J14" s="169">
        <f>SUM(J3:J12)</f>
        <v>2689.7370000000001</v>
      </c>
      <c r="L14" s="170">
        <f>SUM(L3:L12)</f>
        <v>2457.627</v>
      </c>
      <c r="O14" s="170">
        <f>SUM(O3:O12)</f>
        <v>4277.05</v>
      </c>
    </row>
    <row r="15" spans="1:15" ht="16.5" thickTop="1" x14ac:dyDescent="0.25">
      <c r="E15" s="171" t="s">
        <v>195</v>
      </c>
      <c r="G15" s="208" t="s">
        <v>140</v>
      </c>
      <c r="H15" s="209"/>
      <c r="I15" s="209"/>
      <c r="J15" s="172">
        <f>J3</f>
        <v>1618.25</v>
      </c>
      <c r="K15" s="114"/>
      <c r="L15" s="173"/>
      <c r="O15" s="198" t="s">
        <v>134</v>
      </c>
    </row>
    <row r="16" spans="1:15" ht="15.75" x14ac:dyDescent="0.25">
      <c r="E16" s="171" t="s">
        <v>196</v>
      </c>
      <c r="G16" s="208" t="s">
        <v>141</v>
      </c>
      <c r="H16" s="209"/>
      <c r="I16" s="209"/>
      <c r="J16" s="174">
        <f>J14-J15</f>
        <v>1071.4870000000001</v>
      </c>
      <c r="K16" s="114"/>
      <c r="L16" s="173"/>
      <c r="O16" s="199" t="s">
        <v>135</v>
      </c>
    </row>
    <row r="17" spans="5:15" ht="15.75" thickBot="1" x14ac:dyDescent="0.3">
      <c r="O17" s="200" t="s">
        <v>136</v>
      </c>
    </row>
    <row r="18" spans="5:15" ht="15.75" thickTop="1" x14ac:dyDescent="0.25">
      <c r="E18" s="210" t="s">
        <v>76</v>
      </c>
      <c r="F18" s="213" t="s">
        <v>77</v>
      </c>
      <c r="G18" s="214"/>
      <c r="H18" s="215"/>
      <c r="I18" s="216" t="s">
        <v>78</v>
      </c>
      <c r="J18" s="216"/>
      <c r="K18" s="216"/>
      <c r="L18" s="216"/>
      <c r="M18" s="175" t="s">
        <v>35</v>
      </c>
    </row>
    <row r="19" spans="5:15" ht="22.5" x14ac:dyDescent="0.25">
      <c r="E19" s="211"/>
      <c r="F19" s="176" t="s">
        <v>79</v>
      </c>
      <c r="G19" s="176" t="s">
        <v>80</v>
      </c>
      <c r="H19" s="176" t="s">
        <v>81</v>
      </c>
      <c r="I19" s="177" t="s">
        <v>82</v>
      </c>
      <c r="J19" s="178" t="s">
        <v>83</v>
      </c>
      <c r="K19" s="178" t="s">
        <v>127</v>
      </c>
      <c r="L19" s="179" t="s">
        <v>125</v>
      </c>
      <c r="M19" s="180" t="s">
        <v>84</v>
      </c>
    </row>
    <row r="20" spans="5:15" x14ac:dyDescent="0.25">
      <c r="E20" s="212"/>
      <c r="F20" s="176" t="s">
        <v>85</v>
      </c>
      <c r="G20" s="176" t="s">
        <v>85</v>
      </c>
      <c r="H20" s="176" t="s">
        <v>85</v>
      </c>
      <c r="I20" s="181" t="s">
        <v>86</v>
      </c>
      <c r="J20" s="181" t="s">
        <v>86</v>
      </c>
      <c r="K20" s="181" t="s">
        <v>87</v>
      </c>
      <c r="L20" s="182" t="s">
        <v>126</v>
      </c>
      <c r="M20" s="183" t="s">
        <v>88</v>
      </c>
    </row>
    <row r="21" spans="5:15" ht="15.75" x14ac:dyDescent="0.25">
      <c r="E21" s="184" t="s">
        <v>89</v>
      </c>
      <c r="F21" s="185">
        <v>335.48700000000002</v>
      </c>
      <c r="G21" s="185">
        <v>95.503</v>
      </c>
      <c r="H21" s="185">
        <v>270.42700000000002</v>
      </c>
      <c r="I21" s="186">
        <v>-0.28999999999999998</v>
      </c>
      <c r="J21" s="186">
        <v>-2.42</v>
      </c>
      <c r="K21" s="185">
        <v>136.94999999999999</v>
      </c>
      <c r="L21" s="185"/>
      <c r="M21" s="185">
        <f>SUM(F21:H21)</f>
        <v>701.41700000000003</v>
      </c>
    </row>
    <row r="22" spans="5:15" ht="15.75" x14ac:dyDescent="0.25">
      <c r="E22" s="187" t="s">
        <v>90</v>
      </c>
      <c r="F22" s="188">
        <v>335.48700000000002</v>
      </c>
      <c r="G22" s="188">
        <v>95.503</v>
      </c>
      <c r="H22" s="188">
        <v>270.42700000000002</v>
      </c>
      <c r="I22" s="188">
        <v>-22.82</v>
      </c>
      <c r="J22" s="188">
        <v>16.2</v>
      </c>
      <c r="K22" s="189">
        <v>257.73</v>
      </c>
      <c r="L22" s="190">
        <f>K22*0.03937</f>
        <v>10.146830100000001</v>
      </c>
      <c r="M22" s="188">
        <f>SUM(F22:H22)</f>
        <v>701.41700000000003</v>
      </c>
    </row>
    <row r="23" spans="5:15" ht="15.75" x14ac:dyDescent="0.25">
      <c r="E23" s="187" t="s">
        <v>133</v>
      </c>
      <c r="F23" s="188">
        <v>335.48700000000002</v>
      </c>
      <c r="G23" s="188">
        <v>95.503</v>
      </c>
      <c r="H23" s="188">
        <v>0</v>
      </c>
      <c r="I23" s="188">
        <v>-1.4</v>
      </c>
      <c r="J23" s="188">
        <v>8.2899999999999991</v>
      </c>
      <c r="K23" s="189">
        <v>125.17</v>
      </c>
      <c r="L23" s="190">
        <f>K23*0.03937</f>
        <v>4.9279429000000006</v>
      </c>
      <c r="M23" s="188">
        <f>SUM(F23:H23)</f>
        <v>430.99</v>
      </c>
    </row>
  </sheetData>
  <mergeCells count="12">
    <mergeCell ref="A1:H1"/>
    <mergeCell ref="I1:J1"/>
    <mergeCell ref="K1:L1"/>
    <mergeCell ref="N1:O1"/>
    <mergeCell ref="A2:C2"/>
    <mergeCell ref="F2:H2"/>
    <mergeCell ref="G14:I14"/>
    <mergeCell ref="G15:I15"/>
    <mergeCell ref="G16:I16"/>
    <mergeCell ref="E18:E20"/>
    <mergeCell ref="F18:H18"/>
    <mergeCell ref="I18:L18"/>
  </mergeCells>
  <dataValidations count="3">
    <dataValidation type="list" allowBlank="1" showInputMessage="1" showErrorMessage="1" sqref="F32">
      <formula1>$Y$4:$Y$6</formula1>
    </dataValidation>
    <dataValidation type="list" allowBlank="1" showInputMessage="1" showErrorMessage="1" sqref="E32:E33">
      <formula1>$X$4:$X$8</formula1>
    </dataValidation>
    <dataValidation type="list" allowBlank="1" showInputMessage="1" showErrorMessage="1" sqref="F33 F5:F20 F24:F31">
      <formula1>$Y$3:$Y$6</formula1>
    </dataValidation>
  </dataValidations>
  <pageMargins left="0.7" right="0.7" top="0.75" bottom="0.75" header="0.3" footer="0.3"/>
  <pageSetup paperSize="17" scale="7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topLeftCell="R1" workbookViewId="0">
      <selection activeCell="X1" sqref="X1:Y1048576"/>
    </sheetView>
  </sheetViews>
  <sheetFormatPr defaultRowHeight="15" x14ac:dyDescent="0.25"/>
  <cols>
    <col min="1" max="1" width="17.42578125" bestFit="1" customWidth="1"/>
    <col min="2" max="9" width="10.7109375" customWidth="1"/>
    <col min="11" max="11" width="5.7109375" customWidth="1"/>
    <col min="12" max="12" width="10.7109375" customWidth="1"/>
    <col min="13" max="13" width="25.7109375" customWidth="1"/>
    <col min="14" max="20" width="10.7109375" customWidth="1"/>
    <col min="21" max="21" width="15.7109375" customWidth="1"/>
    <col min="22" max="22" width="10.7109375" customWidth="1"/>
  </cols>
  <sheetData>
    <row r="1" spans="1:22" x14ac:dyDescent="0.25">
      <c r="A1" s="231" t="s">
        <v>58</v>
      </c>
      <c r="B1" s="232"/>
      <c r="C1" s="232"/>
      <c r="D1" s="232"/>
      <c r="E1" s="232"/>
      <c r="F1" s="232"/>
      <c r="G1" s="232"/>
      <c r="H1" s="232"/>
      <c r="I1" s="232"/>
      <c r="J1" s="209"/>
      <c r="L1" s="231" t="s">
        <v>58</v>
      </c>
      <c r="M1" s="231"/>
      <c r="N1" s="231"/>
      <c r="O1" s="231"/>
      <c r="P1" s="231"/>
      <c r="Q1" s="231"/>
      <c r="R1" s="231"/>
      <c r="S1" s="231"/>
      <c r="T1" s="231"/>
      <c r="U1" s="231"/>
      <c r="V1" s="231"/>
    </row>
    <row r="2" spans="1:22" ht="30" x14ac:dyDescent="0.25">
      <c r="A2" s="3"/>
      <c r="B2" s="233" t="s">
        <v>5</v>
      </c>
      <c r="C2" s="234"/>
      <c r="D2" s="134" t="s">
        <v>7</v>
      </c>
      <c r="E2" s="134" t="s">
        <v>12</v>
      </c>
      <c r="F2" s="134" t="s">
        <v>11</v>
      </c>
      <c r="G2" s="233" t="s">
        <v>6</v>
      </c>
      <c r="H2" s="235"/>
      <c r="I2" s="134" t="s">
        <v>7</v>
      </c>
      <c r="J2" s="135" t="s">
        <v>9</v>
      </c>
      <c r="K2" s="116"/>
      <c r="L2" s="6"/>
      <c r="M2" s="12"/>
      <c r="N2" s="13" t="s">
        <v>36</v>
      </c>
      <c r="O2" s="13" t="s">
        <v>2</v>
      </c>
      <c r="P2" s="43" t="s">
        <v>3</v>
      </c>
      <c r="Q2" s="45" t="s">
        <v>4</v>
      </c>
      <c r="R2" s="54" t="s">
        <v>53</v>
      </c>
      <c r="S2" s="55" t="s">
        <v>31</v>
      </c>
      <c r="T2" s="56" t="s">
        <v>32</v>
      </c>
      <c r="U2" s="34" t="s">
        <v>33</v>
      </c>
      <c r="V2" s="46" t="s">
        <v>14</v>
      </c>
    </row>
    <row r="3" spans="1:22" x14ac:dyDescent="0.25">
      <c r="A3" s="19"/>
      <c r="B3" s="10" t="s">
        <v>9</v>
      </c>
      <c r="C3" s="10" t="s">
        <v>10</v>
      </c>
      <c r="E3" s="10"/>
      <c r="F3" s="10"/>
      <c r="G3" s="10" t="s">
        <v>9</v>
      </c>
      <c r="H3" s="10" t="s">
        <v>10</v>
      </c>
      <c r="I3" s="134"/>
      <c r="J3" s="10" t="s">
        <v>42</v>
      </c>
      <c r="K3" s="117"/>
      <c r="L3" s="8"/>
      <c r="M3" s="9"/>
      <c r="N3" s="4" t="s">
        <v>0</v>
      </c>
      <c r="O3" s="4" t="s">
        <v>0</v>
      </c>
      <c r="P3" s="4" t="s">
        <v>0</v>
      </c>
      <c r="Q3" s="44" t="s">
        <v>0</v>
      </c>
      <c r="R3" s="5" t="s">
        <v>1</v>
      </c>
      <c r="S3" s="5" t="s">
        <v>1</v>
      </c>
      <c r="T3" s="1" t="s">
        <v>1</v>
      </c>
      <c r="U3" s="57" t="s">
        <v>34</v>
      </c>
      <c r="V3" s="134"/>
    </row>
    <row r="4" spans="1:22" x14ac:dyDescent="0.25">
      <c r="A4" s="19"/>
      <c r="B4" s="10" t="s">
        <v>0</v>
      </c>
      <c r="C4" s="10" t="s">
        <v>0</v>
      </c>
      <c r="D4" s="10"/>
      <c r="E4" s="10" t="s">
        <v>13</v>
      </c>
      <c r="G4" s="10" t="s">
        <v>0</v>
      </c>
      <c r="H4" s="10" t="s">
        <v>0</v>
      </c>
      <c r="I4" s="134"/>
      <c r="J4" s="3"/>
      <c r="K4" s="115"/>
      <c r="L4" s="230" t="s">
        <v>10</v>
      </c>
      <c r="M4" s="14" t="s">
        <v>40</v>
      </c>
      <c r="N4" s="61">
        <f>C35</f>
        <v>0</v>
      </c>
      <c r="O4" s="15">
        <v>490.36099999999999</v>
      </c>
      <c r="P4" s="15">
        <v>119.54300000000001</v>
      </c>
      <c r="Q4" s="15">
        <v>355.82400000000001</v>
      </c>
      <c r="R4" s="47">
        <v>2.93</v>
      </c>
      <c r="S4" s="47">
        <v>-4.58</v>
      </c>
      <c r="T4" s="16">
        <v>220.32</v>
      </c>
      <c r="U4" s="15"/>
      <c r="V4" s="15">
        <f>O4+P4+Q4</f>
        <v>965.72800000000007</v>
      </c>
    </row>
    <row r="5" spans="1:22" ht="15" customHeight="1" x14ac:dyDescent="0.25">
      <c r="A5" s="19"/>
      <c r="B5" s="21"/>
      <c r="C5" s="21"/>
      <c r="D5" s="24"/>
      <c r="E5" s="31"/>
      <c r="F5" s="10"/>
      <c r="G5" s="134"/>
      <c r="H5" s="134"/>
      <c r="I5" s="26"/>
      <c r="J5" s="136"/>
      <c r="K5" s="115"/>
      <c r="L5" s="230"/>
      <c r="M5" s="2" t="s">
        <v>41</v>
      </c>
      <c r="N5" s="21">
        <f>H35</f>
        <v>770.05399999999986</v>
      </c>
      <c r="O5" s="134">
        <v>490.36099999999999</v>
      </c>
      <c r="P5" s="134">
        <v>119.54300000000001</v>
      </c>
      <c r="Q5" s="22">
        <v>355.82400000000001</v>
      </c>
      <c r="R5" s="134">
        <v>3.46</v>
      </c>
      <c r="S5" s="134">
        <v>-4.08</v>
      </c>
      <c r="T5" s="48">
        <v>230.32</v>
      </c>
      <c r="U5" s="83">
        <f>T5*0.03937</f>
        <v>9.0676983999999994</v>
      </c>
      <c r="V5" s="22">
        <f>O5+P5+Q5</f>
        <v>965.72800000000007</v>
      </c>
    </row>
    <row r="6" spans="1:22" ht="15" customHeight="1" x14ac:dyDescent="0.25">
      <c r="A6" s="19" t="s">
        <v>23</v>
      </c>
      <c r="B6" s="144">
        <v>173.48</v>
      </c>
      <c r="C6" s="145"/>
      <c r="D6" s="75"/>
      <c r="E6" s="31"/>
      <c r="F6" s="10"/>
      <c r="G6" s="145">
        <v>132.9</v>
      </c>
      <c r="H6" s="134">
        <v>160.15</v>
      </c>
      <c r="I6" s="26"/>
      <c r="J6" s="111">
        <v>63.99</v>
      </c>
      <c r="K6" s="118"/>
      <c r="L6" s="230" t="s">
        <v>9</v>
      </c>
      <c r="M6" s="14" t="s">
        <v>40</v>
      </c>
      <c r="N6" s="147">
        <f>B35</f>
        <v>805.97399999999993</v>
      </c>
      <c r="O6" s="148">
        <v>490.36099999999999</v>
      </c>
      <c r="P6" s="148">
        <v>119.54300000000001</v>
      </c>
      <c r="Q6" s="148">
        <v>355.82400000000001</v>
      </c>
      <c r="R6" s="47">
        <v>-2.85</v>
      </c>
      <c r="S6" s="47">
        <v>3.46</v>
      </c>
      <c r="T6" s="16">
        <v>213.56</v>
      </c>
      <c r="U6" s="15"/>
      <c r="V6" s="148">
        <f>SUM(O6:Q6)</f>
        <v>965.72800000000007</v>
      </c>
    </row>
    <row r="7" spans="1:22" x14ac:dyDescent="0.25">
      <c r="A7" s="19"/>
      <c r="B7" s="145"/>
      <c r="C7" s="143"/>
      <c r="D7" s="75"/>
      <c r="E7" s="31"/>
      <c r="F7" s="10"/>
      <c r="G7" s="143"/>
      <c r="H7" s="134"/>
      <c r="I7" s="26"/>
      <c r="J7" s="111"/>
      <c r="K7" s="118"/>
      <c r="L7" s="230"/>
      <c r="M7" s="2" t="s">
        <v>41</v>
      </c>
      <c r="N7" s="144">
        <f>C35</f>
        <v>0</v>
      </c>
      <c r="O7" s="145">
        <v>490.36099999999999</v>
      </c>
      <c r="P7" s="145">
        <v>119.54300000000001</v>
      </c>
      <c r="Q7" s="149">
        <v>355.82400000000001</v>
      </c>
      <c r="R7" s="145">
        <v>-1.44</v>
      </c>
      <c r="S7" s="145">
        <v>5.15</v>
      </c>
      <c r="T7" s="48">
        <v>235.16</v>
      </c>
      <c r="U7" s="83">
        <f>T7*0.03937</f>
        <v>9.2582491999999998</v>
      </c>
      <c r="V7" s="149">
        <f>SUM(O7:Q7)</f>
        <v>965.72800000000007</v>
      </c>
    </row>
    <row r="8" spans="1:22" x14ac:dyDescent="0.25">
      <c r="A8" s="74" t="s">
        <v>64</v>
      </c>
      <c r="B8" s="145"/>
      <c r="C8" s="145"/>
      <c r="D8" s="75"/>
      <c r="E8" s="31"/>
      <c r="F8" s="10"/>
      <c r="G8" s="145"/>
      <c r="H8" s="134"/>
      <c r="I8" s="26"/>
      <c r="J8" s="111"/>
      <c r="K8" s="119"/>
      <c r="L8" s="64"/>
      <c r="M8" s="64"/>
      <c r="N8" s="64"/>
      <c r="O8" s="64"/>
      <c r="P8" s="64"/>
      <c r="Q8" s="64"/>
      <c r="R8" s="64"/>
      <c r="S8" s="64"/>
      <c r="T8" s="64"/>
      <c r="U8" s="67"/>
      <c r="V8" s="67"/>
    </row>
    <row r="9" spans="1:22" x14ac:dyDescent="0.25">
      <c r="A9" s="19"/>
      <c r="B9" s="145"/>
      <c r="C9" s="145"/>
      <c r="D9" s="75"/>
      <c r="E9" s="31"/>
      <c r="F9" s="10"/>
      <c r="G9" s="145"/>
      <c r="H9" s="134"/>
      <c r="I9" s="26"/>
      <c r="J9" s="111"/>
      <c r="K9" s="119"/>
      <c r="L9" s="69"/>
      <c r="M9" s="69"/>
      <c r="N9" s="69"/>
      <c r="O9" s="69"/>
      <c r="P9" s="69"/>
      <c r="Q9" s="69"/>
      <c r="R9" s="69"/>
      <c r="S9" s="69"/>
      <c r="T9" s="69"/>
      <c r="U9" s="71"/>
      <c r="V9" s="71"/>
    </row>
    <row r="10" spans="1:22" x14ac:dyDescent="0.25">
      <c r="A10" s="19" t="s">
        <v>46</v>
      </c>
      <c r="B10" s="144">
        <v>12.7</v>
      </c>
      <c r="C10" s="145"/>
      <c r="D10" s="75"/>
      <c r="E10" s="31"/>
      <c r="F10" s="10"/>
      <c r="G10" s="145">
        <v>12.72</v>
      </c>
      <c r="H10" s="134"/>
      <c r="I10" s="26"/>
      <c r="J10" s="111">
        <v>16.39</v>
      </c>
      <c r="K10" s="119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</row>
    <row r="11" spans="1:22" x14ac:dyDescent="0.25">
      <c r="A11" s="19"/>
      <c r="B11" s="145"/>
      <c r="C11" s="143"/>
      <c r="D11" s="75"/>
      <c r="E11" s="31"/>
      <c r="F11" s="10"/>
      <c r="G11" s="143"/>
      <c r="H11" s="134"/>
      <c r="I11" s="26"/>
      <c r="J11" s="111"/>
      <c r="K11" s="119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</row>
    <row r="12" spans="1:22" x14ac:dyDescent="0.25">
      <c r="A12" s="74"/>
      <c r="B12" s="144"/>
      <c r="C12" s="143"/>
      <c r="D12" s="75"/>
      <c r="E12" s="31"/>
      <c r="F12" s="10"/>
      <c r="G12" s="143"/>
      <c r="H12" s="134"/>
      <c r="I12" s="26"/>
      <c r="J12" s="111"/>
      <c r="K12" s="119"/>
      <c r="L12" s="133"/>
      <c r="M12" s="225"/>
      <c r="N12" s="225"/>
      <c r="O12" s="225"/>
      <c r="P12" s="225"/>
      <c r="Q12" s="225"/>
      <c r="R12" s="225"/>
      <c r="S12" s="225"/>
      <c r="T12" s="225"/>
      <c r="U12" s="133"/>
      <c r="V12" s="71"/>
    </row>
    <row r="13" spans="1:22" x14ac:dyDescent="0.25">
      <c r="A13" s="19"/>
      <c r="B13" s="144"/>
      <c r="C13" s="143"/>
      <c r="D13" s="75"/>
      <c r="E13" s="31"/>
      <c r="F13" s="10"/>
      <c r="G13" s="143"/>
      <c r="H13" s="134"/>
      <c r="I13" s="26"/>
      <c r="J13" s="111"/>
      <c r="K13" s="119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71"/>
    </row>
    <row r="14" spans="1:22" x14ac:dyDescent="0.25">
      <c r="A14" s="20" t="s">
        <v>47</v>
      </c>
      <c r="B14" s="145"/>
      <c r="C14" s="143"/>
      <c r="D14" s="75"/>
      <c r="E14" s="31"/>
      <c r="F14" s="10"/>
      <c r="G14" s="143"/>
      <c r="H14" s="134"/>
      <c r="I14" s="26"/>
      <c r="J14" s="111"/>
      <c r="K14" s="119"/>
      <c r="L14" s="226"/>
      <c r="M14" s="81"/>
      <c r="N14" s="72"/>
      <c r="O14" s="53"/>
      <c r="P14" s="53"/>
      <c r="Q14" s="53"/>
      <c r="R14" s="82"/>
      <c r="S14" s="82"/>
      <c r="T14" s="53"/>
      <c r="U14" s="52"/>
      <c r="V14" s="53"/>
    </row>
    <row r="15" spans="1:22" x14ac:dyDescent="0.25">
      <c r="A15" s="19"/>
      <c r="B15" s="146"/>
      <c r="C15" s="23"/>
      <c r="D15" s="75"/>
      <c r="E15" s="31"/>
      <c r="F15" s="10"/>
      <c r="G15" s="23"/>
      <c r="H15" s="23"/>
      <c r="I15" s="26"/>
      <c r="J15" s="111"/>
      <c r="K15" s="119"/>
      <c r="L15" s="226"/>
      <c r="M15" s="81"/>
      <c r="N15" s="53"/>
      <c r="O15" s="53"/>
      <c r="P15" s="53"/>
      <c r="Q15" s="53"/>
      <c r="R15" s="53"/>
      <c r="S15" s="72"/>
      <c r="T15" s="82"/>
      <c r="U15" s="82"/>
      <c r="V15" s="53"/>
    </row>
    <row r="16" spans="1:22" x14ac:dyDescent="0.25">
      <c r="A16" s="74"/>
      <c r="B16" s="146"/>
      <c r="C16" s="23"/>
      <c r="D16" s="75"/>
      <c r="E16" s="31"/>
      <c r="F16" s="10"/>
      <c r="G16" s="23"/>
      <c r="H16" s="23"/>
      <c r="I16" s="26"/>
      <c r="J16" s="111"/>
      <c r="K16" s="11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</row>
    <row r="17" spans="1:22" x14ac:dyDescent="0.25">
      <c r="A17" s="19"/>
      <c r="B17" s="144"/>
      <c r="C17" s="143"/>
      <c r="D17" s="75"/>
      <c r="E17" s="31"/>
      <c r="F17" s="10"/>
      <c r="G17" s="143"/>
      <c r="H17" s="134"/>
      <c r="I17" s="26"/>
      <c r="J17" s="111"/>
      <c r="K17" s="11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</row>
    <row r="18" spans="1:22" x14ac:dyDescent="0.25">
      <c r="A18" s="19"/>
      <c r="B18" s="144"/>
      <c r="C18" s="143"/>
      <c r="D18" s="75"/>
      <c r="E18" s="31"/>
      <c r="F18" s="10"/>
      <c r="G18" s="143"/>
      <c r="H18" s="134"/>
      <c r="I18" s="26"/>
      <c r="J18" s="111"/>
      <c r="K18" s="11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</row>
    <row r="19" spans="1:22" x14ac:dyDescent="0.25">
      <c r="A19" s="20" t="s">
        <v>48</v>
      </c>
      <c r="B19" s="144">
        <v>9.89</v>
      </c>
      <c r="C19" s="145"/>
      <c r="D19" s="75"/>
      <c r="E19" s="31"/>
      <c r="F19" s="10"/>
      <c r="G19" s="145">
        <v>9.89</v>
      </c>
      <c r="H19" s="134"/>
      <c r="I19" s="26"/>
      <c r="J19" s="111"/>
      <c r="K19" s="11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</row>
    <row r="20" spans="1:22" x14ac:dyDescent="0.25">
      <c r="A20" s="20"/>
      <c r="B20" s="21"/>
      <c r="C20" s="134"/>
      <c r="D20" s="75"/>
      <c r="E20" s="31"/>
      <c r="F20" s="10"/>
      <c r="G20" s="143"/>
      <c r="H20" s="134"/>
      <c r="I20" s="26"/>
      <c r="J20" s="111"/>
      <c r="K20" s="11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</row>
    <row r="21" spans="1:22" x14ac:dyDescent="0.25">
      <c r="A21" s="20"/>
      <c r="B21" s="23"/>
      <c r="C21" s="134"/>
      <c r="D21" s="75"/>
      <c r="E21" s="31"/>
      <c r="F21" s="10"/>
      <c r="G21" s="143"/>
      <c r="H21" s="134"/>
      <c r="I21" s="26"/>
      <c r="J21" s="111"/>
      <c r="K21" s="11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</row>
    <row r="22" spans="1:22" x14ac:dyDescent="0.25">
      <c r="A22" s="20"/>
      <c r="B22" s="23"/>
      <c r="C22" s="134"/>
      <c r="D22" s="75"/>
      <c r="E22" s="31"/>
      <c r="F22" s="10"/>
      <c r="G22" s="143"/>
      <c r="H22" s="134"/>
      <c r="I22" s="26"/>
      <c r="J22" s="111"/>
      <c r="K22" s="11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</row>
    <row r="23" spans="1:22" x14ac:dyDescent="0.25">
      <c r="A23" s="20"/>
      <c r="B23" s="21"/>
      <c r="C23" s="134"/>
      <c r="D23" s="75"/>
      <c r="E23" s="31"/>
      <c r="F23" s="10"/>
      <c r="G23" s="143"/>
      <c r="H23" s="134"/>
      <c r="I23" s="26"/>
      <c r="J23" s="111"/>
      <c r="K23" s="11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</row>
    <row r="24" spans="1:22" x14ac:dyDescent="0.25">
      <c r="A24" s="20" t="s">
        <v>16</v>
      </c>
      <c r="B24" s="21"/>
      <c r="C24" s="134"/>
      <c r="D24" s="75"/>
      <c r="E24" s="31"/>
      <c r="F24" s="10"/>
      <c r="G24" s="143"/>
      <c r="H24" s="134"/>
      <c r="I24" s="26"/>
      <c r="J24" s="111"/>
      <c r="K24" s="11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</row>
    <row r="25" spans="1:22" x14ac:dyDescent="0.25">
      <c r="A25" s="20" t="s">
        <v>17</v>
      </c>
      <c r="B25" s="21"/>
      <c r="C25" s="134"/>
      <c r="D25" s="75"/>
      <c r="E25" s="31"/>
      <c r="F25" s="10"/>
      <c r="G25" s="143"/>
      <c r="H25" s="134"/>
      <c r="I25" s="26"/>
      <c r="J25" s="111"/>
      <c r="K25" s="11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</row>
    <row r="26" spans="1:22" x14ac:dyDescent="0.25">
      <c r="A26" s="20"/>
      <c r="B26" s="21"/>
      <c r="C26" s="134"/>
      <c r="D26" s="75"/>
      <c r="E26" s="31"/>
      <c r="F26" s="10"/>
      <c r="G26" s="143"/>
      <c r="H26" s="134"/>
      <c r="I26" s="26"/>
      <c r="J26" s="111"/>
      <c r="K26" s="119"/>
      <c r="L26" s="69"/>
      <c r="M26" s="69"/>
      <c r="N26" s="69"/>
      <c r="O26" s="71"/>
      <c r="P26" s="71"/>
      <c r="Q26" s="71"/>
      <c r="R26" s="71"/>
      <c r="S26" s="71"/>
      <c r="T26" s="71"/>
      <c r="U26" s="69"/>
      <c r="V26" s="69"/>
    </row>
    <row r="27" spans="1:22" x14ac:dyDescent="0.25">
      <c r="A27" s="20"/>
      <c r="B27" s="21"/>
      <c r="C27" s="134"/>
      <c r="D27" s="75"/>
      <c r="E27" s="31"/>
      <c r="F27" s="10"/>
      <c r="G27" s="143"/>
      <c r="H27" s="134"/>
      <c r="I27" s="26"/>
      <c r="J27" s="111"/>
      <c r="K27" s="119"/>
      <c r="L27" s="69"/>
      <c r="M27" s="69"/>
      <c r="N27" s="69"/>
      <c r="O27" s="71"/>
      <c r="P27" s="71"/>
      <c r="Q27" s="71"/>
      <c r="R27" s="71"/>
      <c r="S27" s="71"/>
      <c r="T27" s="71"/>
      <c r="U27" s="69"/>
      <c r="V27" s="69"/>
    </row>
    <row r="28" spans="1:22" x14ac:dyDescent="0.25">
      <c r="A28" s="20"/>
      <c r="B28" s="21"/>
      <c r="C28" s="134"/>
      <c r="D28" s="75"/>
      <c r="E28" s="31"/>
      <c r="F28" s="10"/>
      <c r="G28" s="143"/>
      <c r="H28" s="134"/>
      <c r="I28" s="26"/>
      <c r="J28" s="111"/>
      <c r="K28" s="119"/>
      <c r="L28" s="69"/>
      <c r="M28" s="69"/>
      <c r="N28" s="69"/>
      <c r="O28" s="71"/>
      <c r="P28" s="71"/>
      <c r="Q28" s="71"/>
      <c r="R28" s="71"/>
      <c r="S28" s="71"/>
      <c r="T28" s="71"/>
      <c r="U28" s="69"/>
      <c r="V28" s="69"/>
    </row>
    <row r="29" spans="1:22" ht="30" x14ac:dyDescent="0.25">
      <c r="A29" s="33" t="s">
        <v>19</v>
      </c>
      <c r="B29" s="144">
        <f>V6</f>
        <v>965.72800000000007</v>
      </c>
      <c r="C29" s="144"/>
      <c r="D29" s="75"/>
      <c r="E29" s="31"/>
      <c r="F29" s="10"/>
      <c r="G29" s="144">
        <v>965.72799999999995</v>
      </c>
      <c r="H29" s="21">
        <v>965.72799999999995</v>
      </c>
      <c r="I29" s="26"/>
      <c r="J29" s="111">
        <v>965.73</v>
      </c>
      <c r="K29" s="11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</row>
    <row r="30" spans="1:22" x14ac:dyDescent="0.25">
      <c r="A30" s="20" t="s">
        <v>18</v>
      </c>
      <c r="B30" s="145">
        <v>1612.24</v>
      </c>
      <c r="C30" s="145"/>
      <c r="D30" s="76"/>
      <c r="E30" s="31"/>
      <c r="F30" s="10"/>
      <c r="G30" s="145">
        <v>1612.24</v>
      </c>
      <c r="H30" s="21">
        <v>1661.53</v>
      </c>
      <c r="I30" s="27"/>
      <c r="J30" s="112">
        <v>3920.79</v>
      </c>
      <c r="K30" s="121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</row>
    <row r="31" spans="1:22" x14ac:dyDescent="0.25">
      <c r="A31" s="20"/>
      <c r="C31" s="21"/>
      <c r="D31" s="25"/>
      <c r="E31" s="31"/>
      <c r="F31" s="10"/>
      <c r="G31" s="21"/>
      <c r="H31" s="21"/>
      <c r="I31" s="27"/>
      <c r="J31" s="51"/>
      <c r="K31" s="122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</row>
    <row r="32" spans="1:22" x14ac:dyDescent="0.25">
      <c r="A32" s="20" t="s">
        <v>8</v>
      </c>
      <c r="B32" s="39">
        <f>SUM(B6:B29)</f>
        <v>1161.798</v>
      </c>
      <c r="C32" s="39"/>
      <c r="D32" s="24"/>
      <c r="E32" s="31"/>
      <c r="F32" s="10"/>
      <c r="G32" s="39">
        <f>SUM(G6:G29)</f>
        <v>1121.2379999999998</v>
      </c>
      <c r="H32" s="27">
        <f>SUM(H6:H29)</f>
        <v>1125.8779999999999</v>
      </c>
      <c r="I32" s="26"/>
      <c r="J32" s="78">
        <f>SUM(J5:J29)</f>
        <v>1046.1100000000001</v>
      </c>
      <c r="K32" s="123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</row>
    <row r="33" spans="1:22" x14ac:dyDescent="0.25">
      <c r="A33" s="3" t="s">
        <v>35</v>
      </c>
      <c r="B33" s="21">
        <f>B30+B32</f>
        <v>2774.038</v>
      </c>
      <c r="C33" s="21"/>
      <c r="D33" s="77"/>
      <c r="E33" s="31"/>
      <c r="F33" s="10"/>
      <c r="G33" s="21">
        <f>G30+G32</f>
        <v>2733.4780000000001</v>
      </c>
      <c r="H33" s="21">
        <f>H30+H32</f>
        <v>2787.4079999999999</v>
      </c>
      <c r="I33" s="22"/>
      <c r="J33" s="77">
        <f>J30+J32</f>
        <v>4966.8999999999996</v>
      </c>
      <c r="K33" s="124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</row>
    <row r="34" spans="1:22" x14ac:dyDescent="0.25">
      <c r="A34" s="3"/>
      <c r="B34" s="22"/>
      <c r="C34" s="42"/>
      <c r="D34" s="134"/>
      <c r="E34" s="32"/>
      <c r="F34" s="134"/>
      <c r="G34" s="42"/>
      <c r="H34" s="134"/>
      <c r="I34" s="134"/>
      <c r="J34" s="3"/>
      <c r="K34" s="125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</row>
    <row r="35" spans="1:22" x14ac:dyDescent="0.25">
      <c r="A35" s="3" t="s">
        <v>36</v>
      </c>
      <c r="B35" s="68">
        <f>B32-Q6</f>
        <v>805.97399999999993</v>
      </c>
      <c r="C35" s="68"/>
      <c r="D35" s="24"/>
      <c r="E35" s="32"/>
      <c r="F35" s="21"/>
      <c r="G35" s="68">
        <f>G32-Q7</f>
        <v>765.41399999999976</v>
      </c>
      <c r="H35" s="26">
        <f>H32-Q5</f>
        <v>770.05399999999986</v>
      </c>
      <c r="I35" s="26"/>
      <c r="J35" s="3"/>
      <c r="K35" s="125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</row>
    <row r="36" spans="1:22" x14ac:dyDescent="0.25">
      <c r="A36" s="64"/>
      <c r="B36" s="65"/>
      <c r="C36" s="65"/>
      <c r="D36" s="65"/>
      <c r="E36" s="66"/>
      <c r="F36" s="65"/>
      <c r="G36" s="65"/>
      <c r="H36" s="65"/>
      <c r="I36" s="65"/>
    </row>
    <row r="37" spans="1:22" x14ac:dyDescent="0.25">
      <c r="A37" s="20" t="s">
        <v>8</v>
      </c>
      <c r="B37" s="227" t="s">
        <v>37</v>
      </c>
      <c r="C37" s="223"/>
      <c r="D37" s="223"/>
      <c r="E37" s="223"/>
      <c r="F37" s="228" t="s">
        <v>49</v>
      </c>
      <c r="G37" s="209"/>
      <c r="H37" s="209"/>
      <c r="I37" s="209"/>
      <c r="K37" s="18"/>
      <c r="L37" s="18"/>
      <c r="M37" s="18"/>
      <c r="N37" s="18"/>
      <c r="O37" s="18"/>
      <c r="P37" s="18"/>
      <c r="Q37" s="18"/>
      <c r="R37" s="18"/>
      <c r="S37" s="18"/>
      <c r="U37" s="18"/>
    </row>
    <row r="38" spans="1:22" x14ac:dyDescent="0.25">
      <c r="A38" s="3" t="s">
        <v>35</v>
      </c>
      <c r="B38" s="229" t="s">
        <v>112</v>
      </c>
      <c r="C38" s="223"/>
      <c r="D38" s="223"/>
      <c r="E38" s="223"/>
      <c r="F38" s="228" t="s">
        <v>50</v>
      </c>
      <c r="G38" s="209"/>
      <c r="H38" s="209"/>
      <c r="I38" s="209"/>
      <c r="K38" s="18"/>
      <c r="L38" s="18"/>
      <c r="M38" s="18"/>
      <c r="N38" s="18"/>
      <c r="O38" s="18"/>
      <c r="P38" s="18"/>
      <c r="Q38" s="18"/>
      <c r="R38" s="18"/>
      <c r="S38" s="18"/>
      <c r="U38" s="18"/>
    </row>
    <row r="39" spans="1:22" x14ac:dyDescent="0.25">
      <c r="B39" s="18"/>
      <c r="C39" s="18"/>
      <c r="D39" s="18"/>
      <c r="E39" s="18"/>
      <c r="F39" s="18"/>
      <c r="G39" s="18"/>
      <c r="H39" s="18"/>
      <c r="K39" s="18"/>
      <c r="L39" s="18"/>
      <c r="M39" s="18"/>
      <c r="N39" s="18"/>
      <c r="O39" s="18"/>
      <c r="P39" s="18"/>
      <c r="Q39" s="18"/>
      <c r="R39" s="18"/>
      <c r="S39" s="18"/>
      <c r="U39" s="18"/>
    </row>
    <row r="40" spans="1:22" x14ac:dyDescent="0.25">
      <c r="A40" s="3" t="s">
        <v>38</v>
      </c>
      <c r="B40" s="222" t="s">
        <v>39</v>
      </c>
      <c r="C40" s="223"/>
      <c r="D40" s="223"/>
      <c r="E40" s="223"/>
      <c r="F40" s="209" t="s">
        <v>51</v>
      </c>
      <c r="G40" s="209"/>
      <c r="H40" s="209"/>
      <c r="I40" s="209"/>
      <c r="K40" s="18"/>
      <c r="L40" s="18"/>
      <c r="M40" s="18"/>
      <c r="N40" s="18"/>
      <c r="O40" s="18"/>
      <c r="P40" s="18"/>
      <c r="Q40" s="18"/>
      <c r="R40" s="18"/>
      <c r="S40" s="18"/>
      <c r="U40" s="18"/>
    </row>
  </sheetData>
  <mergeCells count="15">
    <mergeCell ref="L6:L7"/>
    <mergeCell ref="A1:J1"/>
    <mergeCell ref="L1:V1"/>
    <mergeCell ref="B2:C2"/>
    <mergeCell ref="G2:H2"/>
    <mergeCell ref="L4:L5"/>
    <mergeCell ref="B40:E40"/>
    <mergeCell ref="F40:I40"/>
    <mergeCell ref="L11:V11"/>
    <mergeCell ref="M12:T12"/>
    <mergeCell ref="L14:L15"/>
    <mergeCell ref="B37:E37"/>
    <mergeCell ref="F37:I37"/>
    <mergeCell ref="B38:E38"/>
    <mergeCell ref="F38:I38"/>
  </mergeCells>
  <dataValidations disablePrompts="1" count="4">
    <dataValidation type="list" allowBlank="1" showInputMessage="1" showErrorMessage="1" sqref="E5:E31">
      <formula1>#REF!</formula1>
    </dataValidation>
    <dataValidation type="list" allowBlank="1" showInputMessage="1" showErrorMessage="1" sqref="F5:F31 F33">
      <formula1>#REF!</formula1>
    </dataValidation>
    <dataValidation type="list" allowBlank="1" showInputMessage="1" showErrorMessage="1" sqref="F32">
      <formula1>#REF!</formula1>
    </dataValidation>
    <dataValidation type="list" allowBlank="1" showInputMessage="1" showErrorMessage="1" sqref="E32:E33">
      <formula1>#REF!</formula1>
    </dataValidation>
  </dataValidations>
  <pageMargins left="0.7" right="0.7" top="0.75" bottom="0.75" header="0.3" footer="0.3"/>
  <pageSetup paperSize="17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1"/>
  <sheetViews>
    <sheetView topLeftCell="C1" workbookViewId="0">
      <selection activeCell="X1" sqref="X1:Y1048576"/>
    </sheetView>
  </sheetViews>
  <sheetFormatPr defaultRowHeight="15" x14ac:dyDescent="0.25"/>
  <cols>
    <col min="1" max="1" width="16.42578125" bestFit="1" customWidth="1"/>
    <col min="2" max="10" width="10.7109375" customWidth="1"/>
    <col min="11" max="11" width="5.7109375" customWidth="1"/>
    <col min="12" max="12" width="10.7109375" customWidth="1"/>
    <col min="13" max="13" width="25.7109375" customWidth="1"/>
    <col min="14" max="20" width="10.7109375" customWidth="1"/>
    <col min="21" max="21" width="20.7109375" customWidth="1"/>
    <col min="22" max="22" width="9.140625" style="18"/>
  </cols>
  <sheetData>
    <row r="1" spans="1:23" x14ac:dyDescent="0.25">
      <c r="A1" s="231" t="s">
        <v>62</v>
      </c>
      <c r="B1" s="232"/>
      <c r="C1" s="232"/>
      <c r="D1" s="232"/>
      <c r="E1" s="232"/>
      <c r="F1" s="232"/>
      <c r="G1" s="232"/>
      <c r="H1" s="232"/>
      <c r="I1" s="232"/>
      <c r="J1" s="209"/>
      <c r="K1" s="52"/>
      <c r="L1" s="238" t="s">
        <v>62</v>
      </c>
      <c r="M1" s="239"/>
      <c r="N1" s="239"/>
      <c r="O1" s="239"/>
      <c r="P1" s="239"/>
      <c r="Q1" s="239"/>
      <c r="R1" s="239"/>
      <c r="S1" s="239"/>
      <c r="T1" s="239"/>
      <c r="U1" s="239"/>
      <c r="V1" s="240"/>
    </row>
    <row r="2" spans="1:23" ht="30.75" customHeight="1" x14ac:dyDescent="0.25">
      <c r="A2" s="3"/>
      <c r="B2" s="233" t="s">
        <v>5</v>
      </c>
      <c r="C2" s="235"/>
      <c r="D2" s="141" t="s">
        <v>7</v>
      </c>
      <c r="E2" s="141" t="s">
        <v>12</v>
      </c>
      <c r="F2" s="141" t="s">
        <v>11</v>
      </c>
      <c r="G2" s="233" t="s">
        <v>6</v>
      </c>
      <c r="H2" s="235"/>
      <c r="I2" s="141" t="s">
        <v>7</v>
      </c>
      <c r="J2" s="137" t="s">
        <v>9</v>
      </c>
      <c r="K2" s="140"/>
      <c r="L2" s="110"/>
      <c r="M2" s="12"/>
      <c r="N2" s="13" t="s">
        <v>36</v>
      </c>
      <c r="O2" s="13" t="s">
        <v>2</v>
      </c>
      <c r="P2" s="43" t="s">
        <v>3</v>
      </c>
      <c r="Q2" s="45" t="s">
        <v>4</v>
      </c>
      <c r="R2" s="54" t="s">
        <v>30</v>
      </c>
      <c r="S2" s="55" t="s">
        <v>31</v>
      </c>
      <c r="T2" s="56" t="s">
        <v>32</v>
      </c>
      <c r="U2" s="60" t="s">
        <v>33</v>
      </c>
      <c r="V2" s="30" t="s">
        <v>14</v>
      </c>
      <c r="W2" s="58"/>
    </row>
    <row r="3" spans="1:23" x14ac:dyDescent="0.25">
      <c r="A3" s="19"/>
      <c r="B3" s="10" t="s">
        <v>9</v>
      </c>
      <c r="C3" s="10" t="s">
        <v>10</v>
      </c>
      <c r="D3" s="10"/>
      <c r="E3" s="10"/>
      <c r="F3" s="10"/>
      <c r="G3" s="10" t="s">
        <v>9</v>
      </c>
      <c r="H3" s="10" t="s">
        <v>10</v>
      </c>
      <c r="I3" s="141"/>
      <c r="J3" s="10" t="s">
        <v>42</v>
      </c>
      <c r="K3" s="91"/>
      <c r="L3" s="7"/>
      <c r="M3" s="9"/>
      <c r="N3" s="4" t="s">
        <v>0</v>
      </c>
      <c r="O3" s="4" t="s">
        <v>0</v>
      </c>
      <c r="P3" s="4" t="s">
        <v>0</v>
      </c>
      <c r="Q3" s="44" t="s">
        <v>0</v>
      </c>
      <c r="R3" s="5" t="s">
        <v>1</v>
      </c>
      <c r="S3" s="5" t="s">
        <v>1</v>
      </c>
      <c r="T3" s="1" t="s">
        <v>1</v>
      </c>
      <c r="U3" s="59" t="s">
        <v>34</v>
      </c>
      <c r="V3" s="44" t="s">
        <v>0</v>
      </c>
      <c r="W3" s="53"/>
    </row>
    <row r="4" spans="1:23" x14ac:dyDescent="0.25">
      <c r="A4" s="19"/>
      <c r="B4" s="10" t="s">
        <v>0</v>
      </c>
      <c r="C4" s="10" t="s">
        <v>0</v>
      </c>
      <c r="D4" s="10"/>
      <c r="E4" s="10" t="s">
        <v>13</v>
      </c>
      <c r="G4" s="10" t="s">
        <v>0</v>
      </c>
      <c r="H4" s="10" t="s">
        <v>0</v>
      </c>
      <c r="I4" s="141"/>
      <c r="J4" s="10" t="s">
        <v>0</v>
      </c>
      <c r="K4" s="52"/>
      <c r="L4" s="237" t="s">
        <v>10</v>
      </c>
      <c r="M4" s="14" t="s">
        <v>40</v>
      </c>
      <c r="N4" s="61">
        <f>C35</f>
        <v>855.40000000000009</v>
      </c>
      <c r="O4" s="15">
        <v>95.114000000000004</v>
      </c>
      <c r="P4" s="15">
        <v>119.54300000000001</v>
      </c>
      <c r="Q4" s="15">
        <v>355.82400000000001</v>
      </c>
      <c r="R4" s="49">
        <v>2.2599999999999998</v>
      </c>
      <c r="S4" s="62">
        <v>-6.89</v>
      </c>
      <c r="T4" s="15">
        <v>66.760000000000005</v>
      </c>
      <c r="U4" s="17"/>
      <c r="V4" s="15">
        <f>SUM(O4:Q4)</f>
        <v>570.48099999999999</v>
      </c>
    </row>
    <row r="5" spans="1:23" ht="15" customHeight="1" x14ac:dyDescent="0.25">
      <c r="A5" s="19"/>
      <c r="B5" s="21"/>
      <c r="C5" s="21"/>
      <c r="D5" s="24"/>
      <c r="E5" s="31"/>
      <c r="F5" s="10"/>
      <c r="G5" s="141"/>
      <c r="H5" s="141"/>
      <c r="I5" s="26"/>
      <c r="J5" s="50"/>
      <c r="K5" s="52"/>
      <c r="L5" s="237"/>
      <c r="M5" s="2" t="s">
        <v>52</v>
      </c>
      <c r="N5" s="21">
        <f>H35</f>
        <v>481.02</v>
      </c>
      <c r="O5" s="141">
        <v>95.114000000000004</v>
      </c>
      <c r="P5" s="141">
        <v>119.54300000000001</v>
      </c>
      <c r="Q5" s="141">
        <v>355.82400000000001</v>
      </c>
      <c r="R5" s="141">
        <v>-27.96</v>
      </c>
      <c r="S5" s="28">
        <v>3.71</v>
      </c>
      <c r="T5" s="40">
        <v>291.17</v>
      </c>
      <c r="U5" s="113">
        <f>T5*0.03937</f>
        <v>11.463362900000002</v>
      </c>
      <c r="V5" s="22">
        <f>SUM(O5:Q5)</f>
        <v>570.48099999999999</v>
      </c>
    </row>
    <row r="6" spans="1:23" ht="15" customHeight="1" x14ac:dyDescent="0.25">
      <c r="A6" s="19" t="s">
        <v>59</v>
      </c>
      <c r="B6" s="141"/>
      <c r="C6" s="141">
        <v>371.37</v>
      </c>
      <c r="D6" s="24">
        <f>B6-C6</f>
        <v>-371.37</v>
      </c>
      <c r="E6" s="31"/>
      <c r="F6" s="10"/>
      <c r="G6" s="141"/>
      <c r="H6" s="141">
        <v>116.99</v>
      </c>
      <c r="I6" s="26">
        <f>G6-H6</f>
        <v>-116.99</v>
      </c>
      <c r="J6" s="111">
        <v>215.76</v>
      </c>
      <c r="K6" s="89"/>
      <c r="L6" s="237" t="s">
        <v>9</v>
      </c>
      <c r="M6" s="36" t="s">
        <v>40</v>
      </c>
      <c r="N6" s="15"/>
      <c r="O6" s="15"/>
      <c r="P6" s="15"/>
      <c r="Q6" s="15"/>
      <c r="R6" s="15"/>
      <c r="S6" s="16"/>
      <c r="T6" s="17"/>
      <c r="U6" s="17"/>
      <c r="V6" s="15">
        <f>SUM(O6:Q6)</f>
        <v>0</v>
      </c>
    </row>
    <row r="7" spans="1:23" x14ac:dyDescent="0.25">
      <c r="A7" s="19" t="s">
        <v>20</v>
      </c>
      <c r="B7" s="141"/>
      <c r="C7" s="21">
        <v>188</v>
      </c>
      <c r="D7" s="92">
        <f>B7-C7</f>
        <v>-188</v>
      </c>
      <c r="E7" s="31"/>
      <c r="F7" s="10"/>
      <c r="G7" s="141"/>
      <c r="H7" s="21">
        <v>68</v>
      </c>
      <c r="I7" s="26">
        <f t="shared" ref="I7:I29" si="0">G7-H7</f>
        <v>-68</v>
      </c>
      <c r="J7" s="111">
        <v>177.23</v>
      </c>
      <c r="K7" s="89"/>
      <c r="L7" s="237"/>
      <c r="M7" s="37" t="s">
        <v>52</v>
      </c>
      <c r="N7" s="141"/>
      <c r="O7" s="22"/>
      <c r="P7" s="141"/>
      <c r="Q7" s="141"/>
      <c r="R7" s="141"/>
      <c r="S7" s="139"/>
      <c r="T7" s="11"/>
      <c r="U7" s="22"/>
      <c r="V7" s="22">
        <f>SUM(O7:Q7)</f>
        <v>0</v>
      </c>
    </row>
    <row r="8" spans="1:23" x14ac:dyDescent="0.25">
      <c r="A8" s="74" t="s">
        <v>43</v>
      </c>
      <c r="B8" s="141"/>
      <c r="C8" s="21"/>
      <c r="D8" s="39"/>
      <c r="E8" s="31"/>
      <c r="F8" s="10"/>
      <c r="G8" s="141"/>
      <c r="H8" s="21"/>
      <c r="I8" s="26"/>
      <c r="J8" s="111"/>
      <c r="K8" s="89"/>
      <c r="L8" s="79"/>
      <c r="M8" s="69"/>
      <c r="N8" s="71"/>
      <c r="O8" s="53"/>
      <c r="P8" s="71"/>
      <c r="Q8" s="71"/>
      <c r="R8" s="71"/>
      <c r="S8" s="71"/>
      <c r="T8" s="80"/>
      <c r="U8" s="53"/>
      <c r="V8" s="53"/>
    </row>
    <row r="9" spans="1:23" x14ac:dyDescent="0.25">
      <c r="A9" s="19"/>
      <c r="B9" s="141"/>
      <c r="C9" s="141"/>
      <c r="D9" s="24">
        <f t="shared" ref="D9:D29" si="1">B9-C9</f>
        <v>0</v>
      </c>
      <c r="E9" s="31"/>
      <c r="F9" s="10"/>
      <c r="G9" s="141"/>
      <c r="H9" s="141"/>
      <c r="I9" s="26">
        <f t="shared" si="0"/>
        <v>0</v>
      </c>
      <c r="J9" s="111"/>
      <c r="K9" s="89"/>
    </row>
    <row r="10" spans="1:23" x14ac:dyDescent="0.25">
      <c r="A10" s="19"/>
      <c r="B10" s="141"/>
      <c r="C10" s="141"/>
      <c r="D10" s="24">
        <f t="shared" si="1"/>
        <v>0</v>
      </c>
      <c r="E10" s="31"/>
      <c r="F10" s="10"/>
      <c r="G10" s="141"/>
      <c r="H10" s="141"/>
      <c r="I10" s="26">
        <f t="shared" si="0"/>
        <v>0</v>
      </c>
      <c r="J10" s="111"/>
      <c r="K10" s="89"/>
      <c r="L10" s="63"/>
      <c r="M10" s="63"/>
      <c r="N10" s="63"/>
      <c r="O10" s="63"/>
    </row>
    <row r="11" spans="1:23" x14ac:dyDescent="0.25">
      <c r="A11" s="19" t="s">
        <v>44</v>
      </c>
      <c r="B11" s="141"/>
      <c r="C11" s="141">
        <v>16.39</v>
      </c>
      <c r="D11" s="24">
        <f t="shared" si="1"/>
        <v>-16.39</v>
      </c>
      <c r="E11" s="31"/>
      <c r="F11" s="10"/>
      <c r="G11" s="141"/>
      <c r="H11" s="141">
        <v>16.39</v>
      </c>
      <c r="I11" s="26">
        <f t="shared" si="0"/>
        <v>-16.39</v>
      </c>
      <c r="J11" s="111">
        <v>6.08</v>
      </c>
      <c r="K11" s="89"/>
    </row>
    <row r="12" spans="1:23" x14ac:dyDescent="0.25">
      <c r="A12" s="19"/>
      <c r="B12" s="141"/>
      <c r="C12" s="141"/>
      <c r="D12" s="24">
        <f t="shared" si="1"/>
        <v>0</v>
      </c>
      <c r="E12" s="31"/>
      <c r="F12" s="10"/>
      <c r="G12" s="141"/>
      <c r="H12" s="141"/>
      <c r="I12" s="26">
        <f t="shared" si="0"/>
        <v>0</v>
      </c>
      <c r="J12" s="111"/>
      <c r="K12" s="89"/>
      <c r="L12" s="142"/>
      <c r="M12" s="236" t="s">
        <v>45</v>
      </c>
      <c r="N12" s="236"/>
      <c r="O12" s="236"/>
      <c r="P12" s="236"/>
      <c r="Q12" s="236"/>
      <c r="R12" s="236"/>
      <c r="S12" s="236"/>
      <c r="T12" s="236"/>
      <c r="U12" s="142"/>
    </row>
    <row r="13" spans="1:23" x14ac:dyDescent="0.25">
      <c r="A13" s="19"/>
      <c r="B13" s="141"/>
      <c r="C13" s="141"/>
      <c r="D13" s="24"/>
      <c r="E13" s="31"/>
      <c r="F13" s="10"/>
      <c r="G13" s="141"/>
      <c r="H13" s="141"/>
      <c r="I13" s="26"/>
      <c r="J13" s="111"/>
      <c r="K13" s="89"/>
      <c r="L13" s="142"/>
      <c r="M13" s="142"/>
      <c r="N13" s="142"/>
      <c r="O13" s="142"/>
      <c r="P13" s="142"/>
      <c r="Q13" s="142"/>
      <c r="R13" s="142"/>
      <c r="S13" s="142"/>
      <c r="T13" s="142"/>
      <c r="U13" s="142"/>
    </row>
    <row r="14" spans="1:23" x14ac:dyDescent="0.25">
      <c r="A14" s="19"/>
      <c r="B14" s="21"/>
      <c r="C14" s="141"/>
      <c r="D14" s="24">
        <f t="shared" si="1"/>
        <v>0</v>
      </c>
      <c r="E14" s="31"/>
      <c r="F14" s="10"/>
      <c r="G14" s="141"/>
      <c r="H14" s="141"/>
      <c r="I14" s="26">
        <f t="shared" si="0"/>
        <v>0</v>
      </c>
      <c r="J14" s="111"/>
      <c r="K14" s="89"/>
      <c r="L14" s="237" t="s">
        <v>10</v>
      </c>
      <c r="M14" s="14" t="s">
        <v>40</v>
      </c>
      <c r="N14" s="61">
        <f>C35</f>
        <v>855.40000000000009</v>
      </c>
      <c r="O14" s="15">
        <v>160.09700000000001</v>
      </c>
      <c r="P14" s="15">
        <v>119.54300000000001</v>
      </c>
      <c r="Q14" s="15">
        <v>311.346</v>
      </c>
      <c r="R14" s="49">
        <v>2.5</v>
      </c>
      <c r="S14" s="62">
        <v>9.33</v>
      </c>
      <c r="T14" s="15">
        <v>50.9</v>
      </c>
      <c r="U14" s="17"/>
      <c r="V14" s="15">
        <f>SUM(O14:Q14)</f>
        <v>590.98599999999999</v>
      </c>
    </row>
    <row r="15" spans="1:23" ht="14.25" customHeight="1" x14ac:dyDescent="0.25">
      <c r="A15" s="19"/>
      <c r="B15" s="21"/>
      <c r="C15" s="141"/>
      <c r="D15" s="24">
        <f t="shared" si="1"/>
        <v>0</v>
      </c>
      <c r="E15" s="31"/>
      <c r="F15" s="10"/>
      <c r="G15" s="141"/>
      <c r="H15" s="141"/>
      <c r="I15" s="26">
        <f t="shared" si="0"/>
        <v>0</v>
      </c>
      <c r="J15" s="111"/>
      <c r="K15" s="89"/>
      <c r="L15" s="237"/>
      <c r="M15" s="2" t="s">
        <v>52</v>
      </c>
      <c r="N15" s="21">
        <f>H35</f>
        <v>481.02</v>
      </c>
      <c r="O15" s="141">
        <v>160.09700000000001</v>
      </c>
      <c r="P15" s="141">
        <v>119.54300000000001</v>
      </c>
      <c r="Q15" s="141">
        <v>311.346</v>
      </c>
      <c r="R15" s="141">
        <v>12.1</v>
      </c>
      <c r="S15" s="28">
        <v>-19.96</v>
      </c>
      <c r="T15" s="40">
        <v>270.47000000000003</v>
      </c>
      <c r="U15" s="113">
        <f>T15*0.03937</f>
        <v>10.648403900000002</v>
      </c>
      <c r="V15" s="22">
        <f>SUM(O15:Q15)</f>
        <v>590.98599999999999</v>
      </c>
    </row>
    <row r="16" spans="1:23" x14ac:dyDescent="0.25">
      <c r="A16" s="20" t="s">
        <v>60</v>
      </c>
      <c r="B16" s="141"/>
      <c r="C16" s="141"/>
      <c r="D16" s="24">
        <f t="shared" si="1"/>
        <v>0</v>
      </c>
      <c r="E16" s="31"/>
      <c r="F16" s="10"/>
      <c r="G16" s="141"/>
      <c r="H16" s="141"/>
      <c r="I16" s="26">
        <f t="shared" si="0"/>
        <v>0</v>
      </c>
      <c r="J16" s="111"/>
      <c r="K16" s="89"/>
    </row>
    <row r="17" spans="1:19" x14ac:dyDescent="0.25">
      <c r="A17" s="19" t="s">
        <v>21</v>
      </c>
      <c r="B17" s="29"/>
      <c r="C17" s="29"/>
      <c r="D17" s="24">
        <f t="shared" si="1"/>
        <v>0</v>
      </c>
      <c r="E17" s="31"/>
      <c r="F17" s="10"/>
      <c r="G17" s="29"/>
      <c r="H17" s="29"/>
      <c r="I17" s="26">
        <f t="shared" si="0"/>
        <v>0</v>
      </c>
      <c r="J17" s="111"/>
      <c r="K17" s="89"/>
    </row>
    <row r="18" spans="1:19" x14ac:dyDescent="0.25">
      <c r="A18" s="19"/>
      <c r="B18" s="21"/>
      <c r="C18" s="141"/>
      <c r="D18" s="24">
        <f t="shared" si="1"/>
        <v>0</v>
      </c>
      <c r="E18" s="31"/>
      <c r="F18" s="10"/>
      <c r="G18" s="21"/>
      <c r="H18" s="141"/>
      <c r="I18" s="26">
        <f t="shared" si="0"/>
        <v>0</v>
      </c>
      <c r="J18" s="111"/>
      <c r="K18" s="89"/>
    </row>
    <row r="19" spans="1:19" x14ac:dyDescent="0.25">
      <c r="A19" s="19"/>
      <c r="B19" s="21"/>
      <c r="C19" s="141"/>
      <c r="D19" s="24">
        <f t="shared" si="1"/>
        <v>0</v>
      </c>
      <c r="E19" s="31"/>
      <c r="F19" s="10"/>
      <c r="G19" s="21"/>
      <c r="H19" s="141"/>
      <c r="I19" s="26">
        <f t="shared" si="0"/>
        <v>0</v>
      </c>
      <c r="J19" s="111"/>
      <c r="K19" s="89"/>
    </row>
    <row r="20" spans="1:19" x14ac:dyDescent="0.25">
      <c r="A20" s="20" t="s">
        <v>61</v>
      </c>
      <c r="B20" s="21"/>
      <c r="C20" s="141"/>
      <c r="D20" s="24">
        <f t="shared" si="1"/>
        <v>0</v>
      </c>
      <c r="E20" s="31"/>
      <c r="F20" s="10"/>
      <c r="G20" s="23"/>
      <c r="H20" s="141"/>
      <c r="I20" s="26">
        <f t="shared" si="0"/>
        <v>0</v>
      </c>
      <c r="J20" s="111"/>
      <c r="K20" s="89"/>
    </row>
    <row r="21" spans="1:19" x14ac:dyDescent="0.25">
      <c r="A21" s="20" t="s">
        <v>22</v>
      </c>
      <c r="B21" s="21"/>
      <c r="C21" s="141"/>
      <c r="D21" s="24">
        <f t="shared" si="1"/>
        <v>0</v>
      </c>
      <c r="E21" s="31"/>
      <c r="F21" s="10"/>
      <c r="G21" s="21"/>
      <c r="H21" s="141"/>
      <c r="I21" s="26">
        <f t="shared" si="0"/>
        <v>0</v>
      </c>
      <c r="J21" s="111"/>
      <c r="K21" s="89"/>
    </row>
    <row r="22" spans="1:19" x14ac:dyDescent="0.25">
      <c r="A22" s="20"/>
      <c r="B22" s="21"/>
      <c r="C22" s="141"/>
      <c r="D22" s="24">
        <f t="shared" si="1"/>
        <v>0</v>
      </c>
      <c r="E22" s="31"/>
      <c r="F22" s="10"/>
      <c r="G22" s="21"/>
      <c r="H22" s="141"/>
      <c r="I22" s="26">
        <f t="shared" si="0"/>
        <v>0</v>
      </c>
      <c r="J22" s="111"/>
      <c r="K22" s="89"/>
    </row>
    <row r="23" spans="1:19" x14ac:dyDescent="0.25">
      <c r="A23" s="20"/>
      <c r="B23" s="23"/>
      <c r="C23" s="141"/>
      <c r="D23" s="24">
        <f t="shared" si="1"/>
        <v>0</v>
      </c>
      <c r="E23" s="31"/>
      <c r="F23" s="10"/>
      <c r="G23" s="23"/>
      <c r="H23" s="141"/>
      <c r="I23" s="26">
        <f t="shared" si="0"/>
        <v>0</v>
      </c>
      <c r="J23" s="111"/>
      <c r="K23" s="89"/>
    </row>
    <row r="24" spans="1:19" x14ac:dyDescent="0.25">
      <c r="A24" s="20"/>
      <c r="B24" s="21"/>
      <c r="C24" s="141"/>
      <c r="D24" s="24">
        <f t="shared" si="1"/>
        <v>0</v>
      </c>
      <c r="E24" s="31"/>
      <c r="F24" s="10"/>
      <c r="G24" s="141"/>
      <c r="H24" s="141"/>
      <c r="I24" s="26">
        <f t="shared" si="0"/>
        <v>0</v>
      </c>
      <c r="J24" s="111"/>
      <c r="K24" s="89"/>
    </row>
    <row r="25" spans="1:19" x14ac:dyDescent="0.25">
      <c r="A25" s="20" t="s">
        <v>16</v>
      </c>
      <c r="B25" s="21"/>
      <c r="C25" s="141"/>
      <c r="D25" s="24">
        <f t="shared" si="1"/>
        <v>0</v>
      </c>
      <c r="E25" s="31"/>
      <c r="F25" s="10"/>
      <c r="G25" s="141"/>
      <c r="H25" s="141"/>
      <c r="I25" s="26">
        <f t="shared" si="0"/>
        <v>0</v>
      </c>
      <c r="J25" s="111"/>
      <c r="K25" s="89"/>
      <c r="N25" s="18"/>
      <c r="O25" s="18"/>
      <c r="P25" s="18"/>
      <c r="Q25" s="18"/>
      <c r="R25" s="18"/>
      <c r="S25" s="18"/>
    </row>
    <row r="26" spans="1:19" x14ac:dyDescent="0.25">
      <c r="A26" s="20" t="s">
        <v>17</v>
      </c>
      <c r="B26" s="21"/>
      <c r="C26" s="141"/>
      <c r="D26" s="24">
        <f t="shared" si="1"/>
        <v>0</v>
      </c>
      <c r="E26" s="31"/>
      <c r="F26" s="10"/>
      <c r="G26" s="141"/>
      <c r="H26" s="141"/>
      <c r="I26" s="26">
        <f t="shared" si="0"/>
        <v>0</v>
      </c>
      <c r="J26" s="111"/>
      <c r="K26" s="89"/>
      <c r="N26" s="18"/>
      <c r="O26" s="18"/>
      <c r="P26" s="18"/>
      <c r="Q26" s="18"/>
      <c r="R26" s="18"/>
      <c r="S26" s="18"/>
    </row>
    <row r="27" spans="1:19" x14ac:dyDescent="0.25">
      <c r="A27" s="20"/>
      <c r="B27" s="21"/>
      <c r="C27" s="141"/>
      <c r="D27" s="24"/>
      <c r="E27" s="31"/>
      <c r="F27" s="10"/>
      <c r="G27" s="141"/>
      <c r="H27" s="141"/>
      <c r="I27" s="26"/>
      <c r="J27" s="111"/>
      <c r="K27" s="89"/>
      <c r="N27" s="18"/>
      <c r="O27" s="18"/>
      <c r="P27" s="18"/>
      <c r="Q27" s="18"/>
      <c r="R27" s="18"/>
      <c r="S27" s="18"/>
    </row>
    <row r="28" spans="1:19" x14ac:dyDescent="0.25">
      <c r="A28" s="20"/>
      <c r="B28" s="21"/>
      <c r="C28" s="141"/>
      <c r="D28" s="24"/>
      <c r="E28" s="31"/>
      <c r="F28" s="10"/>
      <c r="G28" s="141"/>
      <c r="H28" s="141"/>
      <c r="I28" s="26"/>
      <c r="J28" s="111"/>
      <c r="K28" s="89"/>
      <c r="N28" s="18"/>
      <c r="O28" s="18"/>
      <c r="P28" s="18"/>
      <c r="Q28" s="18"/>
      <c r="R28" s="18"/>
      <c r="S28" s="18"/>
    </row>
    <row r="29" spans="1:19" ht="30" x14ac:dyDescent="0.25">
      <c r="A29" s="33" t="s">
        <v>19</v>
      </c>
      <c r="B29" s="21"/>
      <c r="C29" s="21">
        <v>590.98599999999999</v>
      </c>
      <c r="D29" s="24">
        <f t="shared" si="1"/>
        <v>-590.98599999999999</v>
      </c>
      <c r="E29" s="31"/>
      <c r="F29" s="10"/>
      <c r="G29" s="21"/>
      <c r="H29" s="21">
        <v>590.98599999999999</v>
      </c>
      <c r="I29" s="26">
        <f t="shared" si="0"/>
        <v>-590.98599999999999</v>
      </c>
      <c r="J29" s="111">
        <v>590.98630000000003</v>
      </c>
      <c r="K29" s="89"/>
    </row>
    <row r="30" spans="1:19" x14ac:dyDescent="0.25">
      <c r="A30" s="20" t="s">
        <v>18</v>
      </c>
      <c r="B30" s="21"/>
      <c r="C30" s="21">
        <v>1661.53</v>
      </c>
      <c r="D30" s="25"/>
      <c r="E30" s="31"/>
      <c r="F30" s="10"/>
      <c r="G30" s="21"/>
      <c r="H30" s="21">
        <v>1661.53</v>
      </c>
      <c r="I30" s="27"/>
      <c r="J30" s="112">
        <v>3891.04</v>
      </c>
      <c r="K30" s="90"/>
    </row>
    <row r="31" spans="1:19" x14ac:dyDescent="0.25">
      <c r="A31" s="3"/>
      <c r="B31" s="141"/>
      <c r="C31" s="141"/>
      <c r="D31" s="25"/>
      <c r="E31" s="31"/>
      <c r="F31" s="10"/>
      <c r="G31" s="141"/>
      <c r="H31" s="141"/>
      <c r="I31" s="27"/>
      <c r="J31" s="112"/>
      <c r="K31" s="53"/>
    </row>
    <row r="32" spans="1:19" x14ac:dyDescent="0.25">
      <c r="A32" s="20" t="s">
        <v>8</v>
      </c>
      <c r="B32" s="24">
        <f>SUM(B6:B29)</f>
        <v>0</v>
      </c>
      <c r="C32" s="39">
        <f>SUM(C6:C29)</f>
        <v>1166.7460000000001</v>
      </c>
      <c r="D32" s="24">
        <f>B32-C32</f>
        <v>-1166.7460000000001</v>
      </c>
      <c r="E32" s="31"/>
      <c r="F32" s="10"/>
      <c r="G32" s="26"/>
      <c r="H32" s="107">
        <f>SUM(H6:H29)</f>
        <v>792.36599999999999</v>
      </c>
      <c r="I32" s="26">
        <f>G32-H32</f>
        <v>-792.36599999999999</v>
      </c>
      <c r="J32" s="111">
        <f>SUM(J5:J29)</f>
        <v>990.05629999999996</v>
      </c>
      <c r="K32" s="72"/>
    </row>
    <row r="33" spans="1:22" x14ac:dyDescent="0.25">
      <c r="A33" s="93" t="s">
        <v>35</v>
      </c>
      <c r="B33" s="94"/>
      <c r="C33" s="95">
        <f>C30+C32</f>
        <v>2828.2759999999998</v>
      </c>
      <c r="D33" s="96"/>
      <c r="E33" s="97"/>
      <c r="F33" s="96"/>
      <c r="G33" s="94"/>
      <c r="H33" s="95">
        <f>H30+H32</f>
        <v>2453.8959999999997</v>
      </c>
      <c r="I33" s="96"/>
      <c r="J33" s="98">
        <f>J30+J32</f>
        <v>4881.0963000000002</v>
      </c>
      <c r="K33" s="88"/>
    </row>
    <row r="34" spans="1:22" x14ac:dyDescent="0.25">
      <c r="A34" s="104"/>
      <c r="B34" s="105"/>
      <c r="C34" s="138"/>
      <c r="D34" s="138"/>
      <c r="E34" s="106"/>
      <c r="F34" s="138"/>
      <c r="G34" s="105"/>
      <c r="H34" s="138"/>
      <c r="I34" s="138"/>
      <c r="J34" s="104"/>
      <c r="K34" s="69"/>
    </row>
    <row r="35" spans="1:22" x14ac:dyDescent="0.25">
      <c r="A35" s="99" t="s">
        <v>36</v>
      </c>
      <c r="B35" s="100"/>
      <c r="C35" s="101">
        <f>C32-Q14</f>
        <v>855.40000000000009</v>
      </c>
      <c r="D35" s="100"/>
      <c r="E35" s="102"/>
      <c r="F35" s="103"/>
      <c r="G35" s="108"/>
      <c r="H35" s="109">
        <f>H32-Q15</f>
        <v>481.02</v>
      </c>
      <c r="I35" s="108"/>
      <c r="J35" s="99"/>
      <c r="K35" s="69"/>
    </row>
    <row r="36" spans="1:22" x14ac:dyDescent="0.25">
      <c r="A36" s="64"/>
      <c r="B36" s="67"/>
      <c r="C36" s="65"/>
      <c r="D36" s="67"/>
      <c r="E36" s="67"/>
      <c r="F36" s="67"/>
      <c r="G36" s="67"/>
      <c r="H36" s="67"/>
      <c r="I36" s="67"/>
    </row>
    <row r="37" spans="1:22" x14ac:dyDescent="0.25">
      <c r="A37" s="20" t="s">
        <v>8</v>
      </c>
      <c r="B37" s="227" t="s">
        <v>37</v>
      </c>
      <c r="C37" s="223"/>
      <c r="D37" s="223"/>
      <c r="E37" s="223"/>
      <c r="F37" s="228" t="s">
        <v>49</v>
      </c>
      <c r="G37" s="209"/>
      <c r="H37" s="209"/>
      <c r="I37" s="209"/>
      <c r="K37" s="18"/>
      <c r="L37" s="18"/>
      <c r="M37" s="18"/>
      <c r="N37" s="18"/>
      <c r="O37" s="18"/>
      <c r="P37" s="18"/>
      <c r="Q37" s="18"/>
      <c r="R37" s="18"/>
      <c r="S37" s="18"/>
      <c r="U37" s="18"/>
      <c r="V37"/>
    </row>
    <row r="38" spans="1:22" x14ac:dyDescent="0.25">
      <c r="A38" s="3" t="s">
        <v>35</v>
      </c>
      <c r="B38" s="229" t="s">
        <v>112</v>
      </c>
      <c r="C38" s="223"/>
      <c r="D38" s="223"/>
      <c r="E38" s="223"/>
      <c r="F38" s="228" t="s">
        <v>50</v>
      </c>
      <c r="G38" s="209"/>
      <c r="H38" s="209"/>
      <c r="I38" s="209"/>
      <c r="K38" s="18"/>
      <c r="L38" s="18"/>
      <c r="M38" s="18"/>
      <c r="N38" s="18"/>
      <c r="O38" s="18"/>
      <c r="P38" s="18"/>
      <c r="Q38" s="18"/>
      <c r="R38" s="18"/>
      <c r="S38" s="18"/>
      <c r="U38" s="18"/>
      <c r="V38"/>
    </row>
    <row r="39" spans="1:22" x14ac:dyDescent="0.25">
      <c r="B39" s="18"/>
      <c r="C39" s="18"/>
      <c r="D39" s="18"/>
      <c r="E39" s="18"/>
      <c r="F39" s="18"/>
      <c r="G39" s="18"/>
      <c r="H39" s="18"/>
      <c r="K39" s="18"/>
      <c r="L39" s="18"/>
      <c r="M39" s="18"/>
      <c r="N39" s="18"/>
      <c r="O39" s="18"/>
      <c r="P39" s="18"/>
      <c r="Q39" s="18"/>
      <c r="R39" s="18"/>
      <c r="S39" s="18"/>
      <c r="U39" s="18"/>
      <c r="V39"/>
    </row>
    <row r="40" spans="1:22" x14ac:dyDescent="0.25">
      <c r="A40" s="3" t="s">
        <v>38</v>
      </c>
      <c r="B40" s="222" t="s">
        <v>39</v>
      </c>
      <c r="C40" s="223"/>
      <c r="D40" s="223"/>
      <c r="E40" s="223"/>
      <c r="F40" s="209" t="s">
        <v>51</v>
      </c>
      <c r="G40" s="209"/>
      <c r="H40" s="209"/>
      <c r="I40" s="209"/>
      <c r="K40" s="18"/>
      <c r="L40" s="18"/>
      <c r="M40" s="18"/>
      <c r="N40" s="18"/>
      <c r="O40" s="18"/>
      <c r="P40" s="18"/>
      <c r="Q40" s="18"/>
      <c r="R40" s="18"/>
      <c r="S40" s="18"/>
      <c r="U40" s="18"/>
      <c r="V40"/>
    </row>
    <row r="41" spans="1:22" x14ac:dyDescent="0.25">
      <c r="A41" s="69"/>
      <c r="B41" s="72"/>
      <c r="C41" s="70"/>
      <c r="D41" s="71"/>
      <c r="E41" s="71"/>
      <c r="F41" s="71"/>
      <c r="G41" s="72"/>
      <c r="H41" s="70"/>
      <c r="I41" s="71"/>
    </row>
  </sheetData>
  <mergeCells count="14">
    <mergeCell ref="L6:L7"/>
    <mergeCell ref="A1:J1"/>
    <mergeCell ref="L1:V1"/>
    <mergeCell ref="B2:C2"/>
    <mergeCell ref="G2:H2"/>
    <mergeCell ref="L4:L5"/>
    <mergeCell ref="B40:E40"/>
    <mergeCell ref="F40:I40"/>
    <mergeCell ref="M12:T12"/>
    <mergeCell ref="L14:L15"/>
    <mergeCell ref="B37:E37"/>
    <mergeCell ref="F37:I37"/>
    <mergeCell ref="B38:E38"/>
    <mergeCell ref="F38:I38"/>
  </mergeCells>
  <dataValidations count="4">
    <dataValidation type="list" allowBlank="1" showInputMessage="1" showErrorMessage="1" sqref="F32">
      <formula1>#REF!</formula1>
    </dataValidation>
    <dataValidation type="list" allowBlank="1" showInputMessage="1" showErrorMessage="1" sqref="E31:E32">
      <formula1>#REF!</formula1>
    </dataValidation>
    <dataValidation type="list" allowBlank="1" showInputMessage="1" showErrorMessage="1" sqref="E5:E30">
      <formula1>#REF!</formula1>
    </dataValidation>
    <dataValidation type="list" allowBlank="1" showInputMessage="1" showErrorMessage="1" sqref="F5:F31">
      <formula1>#REF!</formula1>
    </dataValidation>
  </dataValidations>
  <pageMargins left="0.7" right="0.7" top="0.75" bottom="0.75" header="0.3" footer="0.3"/>
  <pageSetup paperSize="17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9"/>
  <sheetViews>
    <sheetView topLeftCell="B1" workbookViewId="0">
      <selection activeCell="F22" sqref="F22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6" width="15.7109375" customWidth="1"/>
  </cols>
  <sheetData>
    <row r="1" spans="1:15" x14ac:dyDescent="0.25">
      <c r="A1" s="217" t="s">
        <v>113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x14ac:dyDescent="0.25">
      <c r="A2" s="219" t="s">
        <v>68</v>
      </c>
      <c r="B2" s="220"/>
      <c r="C2" s="220"/>
      <c r="D2" s="194" t="s">
        <v>69</v>
      </c>
      <c r="E2" s="194" t="s">
        <v>70</v>
      </c>
      <c r="F2" s="221" t="s">
        <v>71</v>
      </c>
      <c r="G2" s="221"/>
      <c r="H2" s="221"/>
      <c r="I2" s="195" t="s">
        <v>72</v>
      </c>
      <c r="J2" s="195" t="s">
        <v>35</v>
      </c>
      <c r="K2" s="195" t="s">
        <v>72</v>
      </c>
      <c r="L2" s="195" t="s">
        <v>35</v>
      </c>
      <c r="N2" s="196" t="s">
        <v>72</v>
      </c>
      <c r="O2" s="196" t="s">
        <v>35</v>
      </c>
    </row>
    <row r="3" spans="1:15" ht="20.100000000000001" customHeight="1" x14ac:dyDescent="0.25">
      <c r="A3" s="157">
        <v>1</v>
      </c>
      <c r="B3" s="157"/>
      <c r="C3" s="157"/>
      <c r="D3" s="157" t="s">
        <v>114</v>
      </c>
      <c r="E3" s="158" t="s">
        <v>116</v>
      </c>
      <c r="F3" s="157">
        <v>1</v>
      </c>
      <c r="G3" s="157"/>
      <c r="H3" s="157"/>
      <c r="I3" s="159"/>
      <c r="J3" s="160">
        <v>1618.33</v>
      </c>
      <c r="K3" s="159"/>
      <c r="L3" s="161">
        <f>J3</f>
        <v>1618.33</v>
      </c>
      <c r="N3" s="159"/>
      <c r="O3" s="161">
        <f>SUM(N4:N5)</f>
        <v>3475.99</v>
      </c>
    </row>
    <row r="4" spans="1:15" ht="20.100000000000001" customHeight="1" x14ac:dyDescent="0.25">
      <c r="A4" s="163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1618.33</v>
      </c>
      <c r="J4" s="160"/>
      <c r="K4" s="166">
        <v>1618.33</v>
      </c>
      <c r="L4" s="161"/>
      <c r="N4" s="166">
        <v>3279</v>
      </c>
      <c r="O4" s="161"/>
    </row>
    <row r="5" spans="1:15" ht="20.100000000000001" customHeight="1" x14ac:dyDescent="0.25">
      <c r="A5" s="163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ht="20.100000000000001" customHeight="1" x14ac:dyDescent="0.25">
      <c r="A6" s="157">
        <v>2</v>
      </c>
      <c r="B6" s="157"/>
      <c r="C6" s="157"/>
      <c r="D6" s="157" t="s">
        <v>115</v>
      </c>
      <c r="E6" s="158" t="s">
        <v>117</v>
      </c>
      <c r="F6" s="157">
        <v>1</v>
      </c>
      <c r="G6" s="157"/>
      <c r="H6" s="157"/>
      <c r="I6" s="162">
        <f>SUM(I7:I10)</f>
        <v>389.12</v>
      </c>
      <c r="J6" s="160">
        <f>I6</f>
        <v>389.12</v>
      </c>
      <c r="K6" s="162">
        <f>SUM(K7:K10)</f>
        <v>137.70000000000002</v>
      </c>
      <c r="L6" s="161">
        <f>K6</f>
        <v>137.70000000000002</v>
      </c>
      <c r="N6" s="162">
        <f>SUM(N7:N10)</f>
        <v>389.12</v>
      </c>
      <c r="O6" s="161">
        <f>N6</f>
        <v>389.12</v>
      </c>
    </row>
    <row r="7" spans="1:15" ht="20.100000000000001" customHeight="1" x14ac:dyDescent="0.25">
      <c r="A7" s="163"/>
      <c r="B7" s="164">
        <v>2.1</v>
      </c>
      <c r="C7" s="164"/>
      <c r="D7" s="164" t="s">
        <v>102</v>
      </c>
      <c r="E7" s="165" t="s">
        <v>97</v>
      </c>
      <c r="F7" s="164"/>
      <c r="G7" s="164">
        <v>1</v>
      </c>
      <c r="H7" s="164"/>
      <c r="I7" s="166">
        <v>365.61</v>
      </c>
      <c r="J7" s="160"/>
      <c r="K7" s="166">
        <v>113.8</v>
      </c>
      <c r="L7" s="161"/>
      <c r="N7" s="166">
        <v>365.61</v>
      </c>
      <c r="O7" s="161"/>
    </row>
    <row r="8" spans="1:15" ht="20.100000000000001" customHeight="1" x14ac:dyDescent="0.25">
      <c r="A8" s="163"/>
      <c r="B8" s="164">
        <v>2.2000000000000002</v>
      </c>
      <c r="C8" s="164"/>
      <c r="D8" s="164" t="s">
        <v>101</v>
      </c>
      <c r="E8" s="191" t="s">
        <v>73</v>
      </c>
      <c r="F8" s="164"/>
      <c r="G8" s="164">
        <v>4</v>
      </c>
      <c r="H8" s="164"/>
      <c r="I8" s="166">
        <v>12.01</v>
      </c>
      <c r="J8" s="160"/>
      <c r="K8" s="166">
        <v>12.01</v>
      </c>
      <c r="L8" s="161"/>
      <c r="N8" s="166">
        <v>12.01</v>
      </c>
      <c r="O8" s="161"/>
    </row>
    <row r="9" spans="1:15" ht="20.100000000000001" customHeight="1" x14ac:dyDescent="0.25">
      <c r="A9" s="163"/>
      <c r="B9" s="164">
        <v>2.2999999999999998</v>
      </c>
      <c r="C9" s="164"/>
      <c r="D9" s="164"/>
      <c r="E9" s="191" t="s">
        <v>74</v>
      </c>
      <c r="F9" s="164"/>
      <c r="G9" s="164">
        <v>1</v>
      </c>
      <c r="H9" s="164"/>
      <c r="I9" s="167">
        <v>10.98</v>
      </c>
      <c r="J9" s="160"/>
      <c r="K9" s="167">
        <v>11.37</v>
      </c>
      <c r="L9" s="161"/>
      <c r="N9" s="167">
        <v>10.98</v>
      </c>
      <c r="O9" s="161"/>
    </row>
    <row r="10" spans="1:15" ht="20.100000000000001" customHeight="1" x14ac:dyDescent="0.25">
      <c r="A10" s="163"/>
      <c r="B10" s="164">
        <v>2.4</v>
      </c>
      <c r="C10" s="164"/>
      <c r="D10" s="164"/>
      <c r="E10" s="191" t="s">
        <v>75</v>
      </c>
      <c r="F10" s="164"/>
      <c r="G10" s="164">
        <v>1</v>
      </c>
      <c r="H10" s="164"/>
      <c r="I10" s="166">
        <v>0.52</v>
      </c>
      <c r="J10" s="160"/>
      <c r="K10" s="166">
        <v>0.52</v>
      </c>
      <c r="L10" s="161"/>
      <c r="N10" s="166">
        <v>0.52</v>
      </c>
      <c r="O10" s="161"/>
    </row>
    <row r="11" spans="1:15" ht="20.100000000000001" customHeight="1" x14ac:dyDescent="0.25">
      <c r="A11" s="157">
        <v>3</v>
      </c>
      <c r="B11" s="157"/>
      <c r="C11" s="157"/>
      <c r="D11" s="157" t="s">
        <v>118</v>
      </c>
      <c r="E11" s="158" t="s">
        <v>119</v>
      </c>
      <c r="F11" s="157">
        <v>1</v>
      </c>
      <c r="G11" s="157"/>
      <c r="H11" s="157"/>
      <c r="I11" s="162">
        <f>SUM(I12:I16)</f>
        <v>208.67600000000004</v>
      </c>
      <c r="J11" s="160">
        <f>I11</f>
        <v>208.67600000000004</v>
      </c>
      <c r="K11" s="162">
        <f>SUM(K12:K16)</f>
        <v>82.316000000000003</v>
      </c>
      <c r="L11" s="161">
        <f>K11</f>
        <v>82.316000000000003</v>
      </c>
      <c r="N11" s="162">
        <f>SUM(N12:N16)</f>
        <v>215.60600000000002</v>
      </c>
      <c r="O11" s="161">
        <f>N11</f>
        <v>215.60600000000002</v>
      </c>
    </row>
    <row r="12" spans="1:15" ht="20.100000000000001" customHeight="1" x14ac:dyDescent="0.25">
      <c r="A12" s="163"/>
      <c r="B12" s="164">
        <v>3.1</v>
      </c>
      <c r="C12" s="164"/>
      <c r="D12" s="192" t="s">
        <v>120</v>
      </c>
      <c r="E12" s="192" t="s">
        <v>121</v>
      </c>
      <c r="F12" s="164"/>
      <c r="G12" s="164">
        <v>1</v>
      </c>
      <c r="H12" s="164"/>
      <c r="I12" s="166">
        <v>190.58</v>
      </c>
      <c r="J12" s="160"/>
      <c r="K12" s="166">
        <v>64.22</v>
      </c>
      <c r="L12" s="161"/>
      <c r="N12" s="166">
        <v>197.51</v>
      </c>
      <c r="O12" s="161"/>
    </row>
    <row r="13" spans="1:15" ht="20.100000000000001" customHeight="1" x14ac:dyDescent="0.25">
      <c r="A13" s="163"/>
      <c r="B13" s="164">
        <v>3.3</v>
      </c>
      <c r="C13" s="164"/>
      <c r="D13" s="164" t="s">
        <v>101</v>
      </c>
      <c r="E13" s="191" t="s">
        <v>73</v>
      </c>
      <c r="F13" s="164"/>
      <c r="G13" s="164">
        <v>2</v>
      </c>
      <c r="H13" s="164"/>
      <c r="I13" s="166">
        <v>6.15</v>
      </c>
      <c r="J13" s="160"/>
      <c r="K13" s="166">
        <v>6.15</v>
      </c>
      <c r="L13" s="161"/>
      <c r="N13" s="166">
        <v>6.15</v>
      </c>
      <c r="O13" s="161"/>
    </row>
    <row r="14" spans="1:15" ht="20.100000000000001" customHeight="1" x14ac:dyDescent="0.25">
      <c r="A14" s="163"/>
      <c r="B14" s="164">
        <v>3.4</v>
      </c>
      <c r="C14" s="164"/>
      <c r="D14" s="164"/>
      <c r="E14" s="165" t="s">
        <v>122</v>
      </c>
      <c r="F14" s="164"/>
      <c r="G14" s="164">
        <v>1</v>
      </c>
      <c r="H14" s="164"/>
      <c r="I14" s="166">
        <v>1.907</v>
      </c>
      <c r="J14" s="160"/>
      <c r="K14" s="166">
        <v>1.907</v>
      </c>
      <c r="L14" s="161"/>
      <c r="N14" s="166">
        <v>1.907</v>
      </c>
      <c r="O14" s="161"/>
    </row>
    <row r="15" spans="1:15" ht="20.100000000000001" customHeight="1" x14ac:dyDescent="0.25">
      <c r="A15" s="163"/>
      <c r="B15" s="164">
        <v>3.5</v>
      </c>
      <c r="C15" s="164"/>
      <c r="D15" s="164"/>
      <c r="E15" s="191" t="s">
        <v>74</v>
      </c>
      <c r="F15" s="164"/>
      <c r="G15" s="164">
        <v>1</v>
      </c>
      <c r="H15" s="164"/>
      <c r="I15" s="166">
        <v>9.9890000000000008</v>
      </c>
      <c r="J15" s="160"/>
      <c r="K15" s="166">
        <v>9.9890000000000008</v>
      </c>
      <c r="L15" s="161"/>
      <c r="N15" s="166">
        <v>9.9890000000000008</v>
      </c>
      <c r="O15" s="161"/>
    </row>
    <row r="16" spans="1:15" ht="20.100000000000001" customHeight="1" x14ac:dyDescent="0.25">
      <c r="A16" s="163"/>
      <c r="B16" s="164">
        <v>3.6</v>
      </c>
      <c r="C16" s="164"/>
      <c r="D16" s="164"/>
      <c r="E16" s="165" t="s">
        <v>75</v>
      </c>
      <c r="F16" s="164"/>
      <c r="G16" s="164">
        <v>1</v>
      </c>
      <c r="H16" s="164"/>
      <c r="I16" s="167">
        <v>0.05</v>
      </c>
      <c r="J16" s="160"/>
      <c r="K16" s="167">
        <v>0.05</v>
      </c>
      <c r="L16" s="161"/>
      <c r="N16" s="167">
        <v>0.05</v>
      </c>
      <c r="O16" s="161"/>
    </row>
    <row r="17" spans="1:17" ht="20.100000000000001" customHeight="1" x14ac:dyDescent="0.25">
      <c r="A17" s="157">
        <v>4</v>
      </c>
      <c r="B17" s="157"/>
      <c r="C17" s="157"/>
      <c r="D17" s="157" t="s">
        <v>123</v>
      </c>
      <c r="E17" s="158" t="s">
        <v>124</v>
      </c>
      <c r="F17" s="157">
        <v>1</v>
      </c>
      <c r="G17" s="157"/>
      <c r="H17" s="157"/>
      <c r="I17" s="159"/>
      <c r="J17" s="160">
        <f>M27</f>
        <v>498.709</v>
      </c>
      <c r="K17" s="159"/>
      <c r="L17" s="161">
        <f>M28</f>
        <v>498.709</v>
      </c>
      <c r="N17" s="159"/>
      <c r="O17" s="161">
        <f>M29</f>
        <v>224.85399999999998</v>
      </c>
    </row>
    <row r="18" spans="1:17" ht="20.100000000000001" customHeight="1" x14ac:dyDescent="0.25">
      <c r="A18" s="157">
        <v>5</v>
      </c>
      <c r="B18" s="157"/>
      <c r="C18" s="157"/>
      <c r="D18" s="157" t="s">
        <v>108</v>
      </c>
      <c r="E18" s="158" t="s">
        <v>109</v>
      </c>
      <c r="F18" s="157">
        <v>1</v>
      </c>
      <c r="G18" s="157"/>
      <c r="H18" s="157"/>
      <c r="I18" s="159"/>
      <c r="J18" s="160">
        <v>8</v>
      </c>
      <c r="K18" s="159"/>
      <c r="L18" s="161">
        <v>8</v>
      </c>
      <c r="N18" s="159"/>
      <c r="O18" s="161">
        <v>8</v>
      </c>
    </row>
    <row r="19" spans="1:17" ht="20.100000000000001" customHeight="1" thickBot="1" x14ac:dyDescent="0.3"/>
    <row r="20" spans="1:17" ht="20.100000000000001" customHeight="1" thickTop="1" thickBot="1" x14ac:dyDescent="0.3">
      <c r="E20" s="168" t="s">
        <v>194</v>
      </c>
      <c r="G20" s="208" t="s">
        <v>138</v>
      </c>
      <c r="H20" s="209"/>
      <c r="I20" s="209"/>
      <c r="J20" s="169">
        <f>SUM(J3:J18)</f>
        <v>2722.8349999999996</v>
      </c>
      <c r="L20" s="170">
        <f>SUM(L3:L18)</f>
        <v>2345.0549999999998</v>
      </c>
      <c r="O20" s="170">
        <f>SUM(O3:O18)</f>
        <v>4313.57</v>
      </c>
      <c r="P20" s="198" t="s">
        <v>134</v>
      </c>
      <c r="Q20" s="197"/>
    </row>
    <row r="21" spans="1:17" ht="20.100000000000001" customHeight="1" thickTop="1" x14ac:dyDescent="0.25">
      <c r="E21" s="171" t="s">
        <v>195</v>
      </c>
      <c r="G21" s="208" t="s">
        <v>91</v>
      </c>
      <c r="H21" s="209"/>
      <c r="I21" s="209"/>
      <c r="J21" s="172">
        <f>J3</f>
        <v>1618.33</v>
      </c>
      <c r="K21" s="114"/>
      <c r="L21" s="173"/>
      <c r="P21" s="199" t="s">
        <v>135</v>
      </c>
    </row>
    <row r="22" spans="1:17" ht="20.100000000000001" customHeight="1" thickBot="1" x14ac:dyDescent="0.3">
      <c r="E22" s="171" t="s">
        <v>196</v>
      </c>
      <c r="G22" s="208" t="s">
        <v>137</v>
      </c>
      <c r="H22" s="209"/>
      <c r="I22" s="209"/>
      <c r="J22" s="174">
        <f>J20-J21</f>
        <v>1104.5049999999997</v>
      </c>
      <c r="K22" s="114"/>
      <c r="L22" s="173"/>
      <c r="P22" s="200" t="s">
        <v>136</v>
      </c>
    </row>
    <row r="23" spans="1:17" ht="20.100000000000001" customHeight="1" thickTop="1" x14ac:dyDescent="0.25"/>
    <row r="24" spans="1:17" ht="20.100000000000001" customHeight="1" x14ac:dyDescent="0.25">
      <c r="E24" s="210" t="s">
        <v>76</v>
      </c>
      <c r="F24" s="213" t="s">
        <v>77</v>
      </c>
      <c r="G24" s="214"/>
      <c r="H24" s="215"/>
      <c r="I24" s="216" t="s">
        <v>78</v>
      </c>
      <c r="J24" s="216"/>
      <c r="K24" s="216"/>
      <c r="L24" s="216"/>
      <c r="M24" s="175" t="s">
        <v>35</v>
      </c>
    </row>
    <row r="25" spans="1:17" ht="21.95" customHeight="1" x14ac:dyDescent="0.25">
      <c r="E25" s="211"/>
      <c r="F25" s="176" t="s">
        <v>79</v>
      </c>
      <c r="G25" s="176" t="s">
        <v>80</v>
      </c>
      <c r="H25" s="176" t="s">
        <v>81</v>
      </c>
      <c r="I25" s="177" t="s">
        <v>82</v>
      </c>
      <c r="J25" s="178" t="s">
        <v>83</v>
      </c>
      <c r="K25" s="178" t="s">
        <v>127</v>
      </c>
      <c r="L25" s="179" t="s">
        <v>125</v>
      </c>
      <c r="M25" s="180" t="s">
        <v>84</v>
      </c>
    </row>
    <row r="26" spans="1:17" ht="20.100000000000001" customHeight="1" x14ac:dyDescent="0.25">
      <c r="E26" s="212"/>
      <c r="F26" s="176" t="s">
        <v>85</v>
      </c>
      <c r="G26" s="176" t="s">
        <v>85</v>
      </c>
      <c r="H26" s="176" t="s">
        <v>85</v>
      </c>
      <c r="I26" s="181" t="s">
        <v>86</v>
      </c>
      <c r="J26" s="181" t="s">
        <v>86</v>
      </c>
      <c r="K26" s="181" t="s">
        <v>87</v>
      </c>
      <c r="L26" s="182" t="s">
        <v>126</v>
      </c>
      <c r="M26" s="183" t="s">
        <v>88</v>
      </c>
    </row>
    <row r="27" spans="1:17" ht="20.100000000000001" customHeight="1" x14ac:dyDescent="0.25">
      <c r="E27" s="184" t="s">
        <v>89</v>
      </c>
      <c r="F27" s="185">
        <v>129.351</v>
      </c>
      <c r="G27" s="185">
        <v>95.503</v>
      </c>
      <c r="H27" s="185">
        <v>273.85500000000002</v>
      </c>
      <c r="I27" s="186">
        <v>-1.59</v>
      </c>
      <c r="J27" s="186">
        <v>-2.82</v>
      </c>
      <c r="K27" s="185">
        <v>70.7</v>
      </c>
      <c r="L27" s="185"/>
      <c r="M27" s="185">
        <f>SUM(F27:H27)</f>
        <v>498.709</v>
      </c>
    </row>
    <row r="28" spans="1:17" ht="20.100000000000001" customHeight="1" x14ac:dyDescent="0.25">
      <c r="E28" s="187" t="s">
        <v>90</v>
      </c>
      <c r="F28" s="188">
        <v>129.351</v>
      </c>
      <c r="G28" s="188">
        <v>95.503</v>
      </c>
      <c r="H28" s="188">
        <v>273.85500000000002</v>
      </c>
      <c r="I28" s="188">
        <v>-33.68</v>
      </c>
      <c r="J28" s="188">
        <v>2.13</v>
      </c>
      <c r="K28" s="189">
        <v>260.76</v>
      </c>
      <c r="L28" s="190">
        <f>K28*0.03937</f>
        <v>10.266121200000001</v>
      </c>
      <c r="M28" s="188">
        <f>SUM(F28:H28)</f>
        <v>498.709</v>
      </c>
    </row>
    <row r="29" spans="1:17" ht="20.100000000000001" customHeight="1" x14ac:dyDescent="0.25">
      <c r="E29" s="187" t="s">
        <v>133</v>
      </c>
      <c r="F29" s="188">
        <v>129.351</v>
      </c>
      <c r="G29" s="188">
        <v>95.503</v>
      </c>
      <c r="H29" s="188">
        <v>0</v>
      </c>
      <c r="I29" s="188">
        <v>6.6</v>
      </c>
      <c r="J29" s="188">
        <v>-4.33</v>
      </c>
      <c r="K29" s="189">
        <v>82.38</v>
      </c>
      <c r="L29" s="190">
        <f>K29*0.03937</f>
        <v>3.2433006</v>
      </c>
      <c r="M29" s="188">
        <f>SUM(F29:H29)</f>
        <v>224.85399999999998</v>
      </c>
    </row>
  </sheetData>
  <mergeCells count="12">
    <mergeCell ref="N1:O1"/>
    <mergeCell ref="G21:I21"/>
    <mergeCell ref="G22:I22"/>
    <mergeCell ref="E24:E26"/>
    <mergeCell ref="F24:H24"/>
    <mergeCell ref="I24:L24"/>
    <mergeCell ref="G20:I20"/>
    <mergeCell ref="A1:H1"/>
    <mergeCell ref="I1:J1"/>
    <mergeCell ref="K1:L1"/>
    <mergeCell ref="A2:C2"/>
    <mergeCell ref="F2:H2"/>
  </mergeCells>
  <pageMargins left="0.5" right="0.5" top="0.5" bottom="0.5" header="0.3" footer="0.3"/>
  <pageSetup paperSize="17" scale="75" orientation="landscape" r:id="rId1"/>
  <ignoredErrors>
    <ignoredError sqref="M27:M28" formulaRange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"/>
  <sheetViews>
    <sheetView topLeftCell="C1" workbookViewId="0">
      <selection activeCell="M40" sqref="M40"/>
    </sheetView>
  </sheetViews>
  <sheetFormatPr defaultRowHeight="15" x14ac:dyDescent="0.25"/>
  <cols>
    <col min="1" max="1" width="15.7109375" customWidth="1"/>
    <col min="2" max="10" width="10.7109375" customWidth="1"/>
    <col min="11" max="11" width="5.7109375" customWidth="1"/>
    <col min="12" max="12" width="10.7109375" customWidth="1"/>
    <col min="13" max="13" width="23.7109375" bestFit="1" customWidth="1"/>
    <col min="14" max="19" width="10.7109375" style="18" customWidth="1"/>
    <col min="20" max="20" width="10.7109375" customWidth="1"/>
    <col min="21" max="21" width="14" bestFit="1" customWidth="1"/>
    <col min="22" max="23" width="10.7109375" customWidth="1"/>
  </cols>
  <sheetData>
    <row r="1" spans="1:24" ht="15" customHeight="1" x14ac:dyDescent="0.25">
      <c r="A1" s="238" t="s">
        <v>15</v>
      </c>
      <c r="B1" s="234"/>
      <c r="C1" s="234"/>
      <c r="D1" s="234"/>
      <c r="E1" s="234"/>
      <c r="F1" s="234"/>
      <c r="G1" s="234"/>
      <c r="H1" s="234"/>
      <c r="I1" s="234"/>
      <c r="J1" s="235"/>
      <c r="L1" s="238" t="s">
        <v>15</v>
      </c>
      <c r="M1" s="239"/>
      <c r="N1" s="239"/>
      <c r="O1" s="239"/>
      <c r="P1" s="239"/>
      <c r="Q1" s="239"/>
      <c r="R1" s="239"/>
      <c r="S1" s="239"/>
      <c r="T1" s="239"/>
      <c r="U1" s="239"/>
      <c r="V1" s="240"/>
      <c r="W1" s="114"/>
    </row>
    <row r="2" spans="1:24" ht="30" x14ac:dyDescent="0.25">
      <c r="A2" s="3"/>
      <c r="B2" s="232" t="s">
        <v>5</v>
      </c>
      <c r="C2" s="232"/>
      <c r="D2" s="35" t="s">
        <v>7</v>
      </c>
      <c r="E2" s="35" t="s">
        <v>12</v>
      </c>
      <c r="F2" s="35" t="s">
        <v>11</v>
      </c>
      <c r="G2" s="232" t="s">
        <v>6</v>
      </c>
      <c r="H2" s="232"/>
      <c r="I2" s="35" t="s">
        <v>7</v>
      </c>
      <c r="J2" s="86" t="s">
        <v>9</v>
      </c>
      <c r="L2" s="110"/>
      <c r="M2" s="12"/>
      <c r="N2" s="13" t="s">
        <v>36</v>
      </c>
      <c r="O2" s="13" t="s">
        <v>2</v>
      </c>
      <c r="P2" s="43" t="s">
        <v>3</v>
      </c>
      <c r="Q2" s="45" t="s">
        <v>4</v>
      </c>
      <c r="R2" s="54" t="s">
        <v>53</v>
      </c>
      <c r="S2" s="55" t="s">
        <v>31</v>
      </c>
      <c r="T2" s="56" t="s">
        <v>32</v>
      </c>
      <c r="U2" s="60" t="s">
        <v>33</v>
      </c>
      <c r="V2" s="30" t="s">
        <v>14</v>
      </c>
      <c r="W2" s="58"/>
      <c r="X2" s="58"/>
    </row>
    <row r="3" spans="1:24" ht="15" customHeight="1" x14ac:dyDescent="0.25">
      <c r="A3" s="19"/>
      <c r="B3" s="10" t="s">
        <v>9</v>
      </c>
      <c r="C3" s="10" t="s">
        <v>10</v>
      </c>
      <c r="D3" s="10"/>
      <c r="E3" s="10"/>
      <c r="F3" s="10"/>
      <c r="G3" s="10" t="s">
        <v>9</v>
      </c>
      <c r="H3" s="10" t="s">
        <v>10</v>
      </c>
      <c r="I3" s="35"/>
      <c r="J3" s="10" t="s">
        <v>42</v>
      </c>
      <c r="L3" s="7"/>
      <c r="M3" s="9"/>
      <c r="N3" s="4" t="s">
        <v>0</v>
      </c>
      <c r="O3" s="4" t="s">
        <v>0</v>
      </c>
      <c r="P3" s="4" t="s">
        <v>0</v>
      </c>
      <c r="Q3" s="44" t="s">
        <v>0</v>
      </c>
      <c r="R3" s="5" t="s">
        <v>1</v>
      </c>
      <c r="S3" s="5" t="s">
        <v>1</v>
      </c>
      <c r="T3" s="1" t="s">
        <v>1</v>
      </c>
      <c r="U3" s="59" t="s">
        <v>34</v>
      </c>
      <c r="V3" s="44" t="s">
        <v>0</v>
      </c>
      <c r="W3" s="91"/>
      <c r="X3" s="91"/>
    </row>
    <row r="4" spans="1:24" x14ac:dyDescent="0.25">
      <c r="A4" s="19"/>
      <c r="B4" s="10" t="s">
        <v>0</v>
      </c>
      <c r="C4" s="10" t="s">
        <v>0</v>
      </c>
      <c r="D4" s="10" t="s">
        <v>0</v>
      </c>
      <c r="E4" s="10" t="s">
        <v>13</v>
      </c>
      <c r="G4" s="10" t="s">
        <v>0</v>
      </c>
      <c r="H4" s="10" t="s">
        <v>0</v>
      </c>
      <c r="I4" s="10" t="s">
        <v>0</v>
      </c>
      <c r="J4" s="10" t="s">
        <v>0</v>
      </c>
      <c r="L4" s="237" t="s">
        <v>10</v>
      </c>
      <c r="M4" s="14" t="s">
        <v>40</v>
      </c>
      <c r="N4" s="61">
        <f>C35</f>
        <v>807.59299999999985</v>
      </c>
      <c r="O4" s="15">
        <v>110.13</v>
      </c>
      <c r="P4" s="15">
        <v>119.54300000000001</v>
      </c>
      <c r="Q4" s="15">
        <v>355.82400000000001</v>
      </c>
      <c r="R4" s="49">
        <v>7.27</v>
      </c>
      <c r="S4" s="62">
        <v>6.47</v>
      </c>
      <c r="T4" s="15">
        <v>105.76</v>
      </c>
      <c r="U4" s="17"/>
      <c r="V4" s="15">
        <f>SUM(O4:Q4)</f>
        <v>585.49700000000007</v>
      </c>
      <c r="W4" s="53"/>
      <c r="X4" s="53"/>
    </row>
    <row r="5" spans="1:24" ht="15" customHeight="1" x14ac:dyDescent="0.25">
      <c r="A5" s="19"/>
      <c r="B5" s="21"/>
      <c r="C5" s="21"/>
      <c r="D5" s="24"/>
      <c r="E5" s="31"/>
      <c r="F5" s="10"/>
      <c r="G5" s="38"/>
      <c r="H5" s="38"/>
      <c r="I5" s="26"/>
      <c r="J5" s="50"/>
      <c r="L5" s="237"/>
      <c r="M5" s="2" t="s">
        <v>52</v>
      </c>
      <c r="N5" s="21">
        <f>H35</f>
        <v>509.67299999999994</v>
      </c>
      <c r="O5" s="84">
        <v>110.13</v>
      </c>
      <c r="P5" s="84">
        <v>119.54300000000001</v>
      </c>
      <c r="Q5" s="84">
        <v>355.82400000000001</v>
      </c>
      <c r="R5" s="84">
        <v>-24.17</v>
      </c>
      <c r="S5" s="28">
        <v>-15.76</v>
      </c>
      <c r="T5" s="40">
        <v>253.91</v>
      </c>
      <c r="U5" s="113">
        <f>T5*0.03937</f>
        <v>9.9964367000000003</v>
      </c>
      <c r="V5" s="22">
        <f>SUM(O5:Q5)</f>
        <v>585.49700000000007</v>
      </c>
      <c r="W5" s="53"/>
      <c r="X5" s="53"/>
    </row>
    <row r="6" spans="1:24" x14ac:dyDescent="0.25">
      <c r="A6" s="19" t="s">
        <v>24</v>
      </c>
      <c r="B6" s="145">
        <v>359.68</v>
      </c>
      <c r="C6" s="41">
        <v>371.37</v>
      </c>
      <c r="D6" s="24"/>
      <c r="E6" s="31"/>
      <c r="F6" s="10"/>
      <c r="G6" s="145">
        <v>115.34</v>
      </c>
      <c r="H6" s="41">
        <v>116.99</v>
      </c>
      <c r="I6" s="26"/>
      <c r="J6" s="111">
        <v>215.76</v>
      </c>
      <c r="L6" s="237" t="s">
        <v>9</v>
      </c>
      <c r="M6" s="36" t="s">
        <v>40</v>
      </c>
      <c r="N6" s="61">
        <f>B35</f>
        <v>816.44299999999976</v>
      </c>
      <c r="O6" s="15">
        <v>110.13</v>
      </c>
      <c r="P6" s="15">
        <v>119.54300000000001</v>
      </c>
      <c r="Q6" s="15">
        <v>355.82400000000001</v>
      </c>
      <c r="R6" s="148">
        <v>4.22</v>
      </c>
      <c r="S6" s="153">
        <v>5</v>
      </c>
      <c r="T6" s="15">
        <v>101.54</v>
      </c>
      <c r="U6" s="17"/>
      <c r="V6" s="15">
        <f>SUM(O6:Q6)</f>
        <v>585.49700000000007</v>
      </c>
      <c r="W6" s="53"/>
      <c r="X6" s="53"/>
    </row>
    <row r="7" spans="1:24" x14ac:dyDescent="0.25">
      <c r="A7" s="19" t="s">
        <v>27</v>
      </c>
      <c r="B7" s="145">
        <v>181.43</v>
      </c>
      <c r="C7" s="41">
        <v>174.28</v>
      </c>
      <c r="D7" s="24"/>
      <c r="E7" s="31"/>
      <c r="F7" s="10"/>
      <c r="G7" s="145">
        <v>140.87</v>
      </c>
      <c r="H7" s="41">
        <v>131.9</v>
      </c>
      <c r="I7" s="26"/>
      <c r="J7" s="111">
        <v>63.99</v>
      </c>
      <c r="L7" s="237"/>
      <c r="M7" s="37" t="s">
        <v>52</v>
      </c>
      <c r="N7" s="21">
        <f>G35</f>
        <v>531.54299999999989</v>
      </c>
      <c r="O7" s="22">
        <v>110.13</v>
      </c>
      <c r="P7" s="22">
        <v>119.54300000000001</v>
      </c>
      <c r="Q7" s="22">
        <v>355.82400000000001</v>
      </c>
      <c r="R7" s="84">
        <v>-24.94</v>
      </c>
      <c r="S7" s="85">
        <v>-16.97</v>
      </c>
      <c r="T7" s="40">
        <v>241.82</v>
      </c>
      <c r="U7" s="154">
        <f>T7*0.03139</f>
        <v>7.5907298000000001</v>
      </c>
      <c r="V7" s="22">
        <f>SUM(O7:Q7)</f>
        <v>585.49700000000007</v>
      </c>
      <c r="W7" s="53"/>
      <c r="X7" s="53"/>
    </row>
    <row r="8" spans="1:24" x14ac:dyDescent="0.25">
      <c r="A8" s="74" t="s">
        <v>56</v>
      </c>
      <c r="B8" s="145"/>
      <c r="C8" s="84"/>
      <c r="D8" s="24"/>
      <c r="E8" s="31"/>
      <c r="F8" s="10"/>
      <c r="G8" s="145"/>
      <c r="H8" s="84"/>
      <c r="I8" s="26"/>
      <c r="J8" s="111">
        <v>31.88</v>
      </c>
      <c r="L8" s="79"/>
      <c r="M8" s="129"/>
      <c r="N8" s="130"/>
      <c r="O8" s="130"/>
      <c r="P8" s="130"/>
      <c r="Q8" s="131"/>
      <c r="R8" s="131"/>
      <c r="S8" s="131"/>
      <c r="T8" s="80"/>
      <c r="U8" s="53"/>
      <c r="W8" s="114"/>
    </row>
    <row r="9" spans="1:24" x14ac:dyDescent="0.25">
      <c r="A9" s="151" t="s">
        <v>55</v>
      </c>
      <c r="B9" s="145">
        <v>1.1599999999999999</v>
      </c>
      <c r="C9" s="152">
        <v>1.1599999999999999</v>
      </c>
      <c r="D9" s="24"/>
      <c r="E9" s="31"/>
      <c r="F9" s="10"/>
      <c r="G9" s="145">
        <v>1.1599999999999999</v>
      </c>
      <c r="H9" s="41"/>
      <c r="I9" s="26"/>
      <c r="J9" s="111">
        <v>16.149999999999999</v>
      </c>
    </row>
    <row r="10" spans="1:24" x14ac:dyDescent="0.25">
      <c r="A10" s="74" t="s">
        <v>57</v>
      </c>
      <c r="B10" s="145"/>
      <c r="C10" s="41"/>
      <c r="D10" s="24"/>
      <c r="E10" s="31"/>
      <c r="F10" s="10"/>
      <c r="G10" s="145"/>
      <c r="H10" s="41"/>
      <c r="I10" s="26"/>
      <c r="J10" s="111">
        <v>38.18</v>
      </c>
      <c r="M10" s="241"/>
      <c r="N10" s="241"/>
      <c r="O10" s="241"/>
      <c r="P10" s="241"/>
      <c r="Q10" s="241"/>
      <c r="R10" s="241"/>
      <c r="S10" s="241"/>
      <c r="T10" s="241"/>
      <c r="U10" s="241"/>
    </row>
    <row r="11" spans="1:24" x14ac:dyDescent="0.25">
      <c r="A11" s="19" t="s">
        <v>54</v>
      </c>
      <c r="B11" s="144">
        <v>12</v>
      </c>
      <c r="C11" s="41">
        <v>16.39</v>
      </c>
      <c r="D11" s="24"/>
      <c r="E11" s="31"/>
      <c r="F11" s="10"/>
      <c r="G11" s="144">
        <v>12</v>
      </c>
      <c r="H11" s="41">
        <v>16.39</v>
      </c>
      <c r="I11" s="26"/>
      <c r="J11" s="111"/>
    </row>
    <row r="12" spans="1:24" x14ac:dyDescent="0.25">
      <c r="A12" s="19" t="s">
        <v>65</v>
      </c>
      <c r="B12" s="145">
        <v>12.72</v>
      </c>
      <c r="C12" s="41">
        <v>14.72</v>
      </c>
      <c r="D12" s="24"/>
      <c r="E12" s="31"/>
      <c r="F12" s="10"/>
      <c r="G12" s="145">
        <v>12.72</v>
      </c>
      <c r="H12" s="41">
        <v>14.72</v>
      </c>
      <c r="I12" s="26"/>
      <c r="J12" s="111"/>
      <c r="L12" s="226"/>
      <c r="M12" s="126"/>
      <c r="N12" s="73"/>
      <c r="O12" s="127"/>
      <c r="P12" s="127"/>
      <c r="Q12" s="73"/>
      <c r="R12" s="73"/>
      <c r="S12" s="73"/>
      <c r="T12" s="128"/>
      <c r="U12" s="53"/>
    </row>
    <row r="13" spans="1:24" x14ac:dyDescent="0.25">
      <c r="A13" s="19"/>
      <c r="B13" s="144"/>
      <c r="C13" s="38"/>
      <c r="D13" s="24"/>
      <c r="E13" s="31"/>
      <c r="F13" s="10"/>
      <c r="G13" s="144"/>
      <c r="H13" s="38"/>
      <c r="I13" s="26"/>
      <c r="J13" s="111"/>
      <c r="L13" s="226"/>
      <c r="M13" s="126"/>
      <c r="N13" s="127"/>
      <c r="O13" s="127"/>
      <c r="P13" s="127"/>
      <c r="Q13" s="73"/>
      <c r="R13" s="73"/>
      <c r="S13" s="73"/>
      <c r="T13" s="128"/>
      <c r="U13" s="53"/>
    </row>
    <row r="14" spans="1:24" x14ac:dyDescent="0.25">
      <c r="A14" s="19"/>
      <c r="B14" s="144"/>
      <c r="C14" s="84"/>
      <c r="D14" s="24"/>
      <c r="E14" s="31"/>
      <c r="F14" s="10"/>
      <c r="G14" s="144"/>
      <c r="H14" s="84"/>
      <c r="I14" s="26"/>
      <c r="J14" s="111"/>
      <c r="L14" s="87"/>
      <c r="M14" s="126"/>
      <c r="N14" s="127"/>
      <c r="O14" s="127"/>
      <c r="P14" s="127"/>
      <c r="Q14" s="73"/>
      <c r="R14" s="73"/>
      <c r="S14" s="73"/>
      <c r="T14" s="128"/>
      <c r="U14" s="53"/>
    </row>
    <row r="15" spans="1:24" x14ac:dyDescent="0.25">
      <c r="A15" s="19"/>
      <c r="B15" s="144"/>
      <c r="C15" s="38"/>
      <c r="D15" s="24"/>
      <c r="E15" s="31"/>
      <c r="F15" s="10"/>
      <c r="G15" s="144"/>
      <c r="H15" s="38"/>
      <c r="I15" s="26"/>
      <c r="J15" s="111"/>
    </row>
    <row r="16" spans="1:24" x14ac:dyDescent="0.25">
      <c r="A16" s="20" t="s">
        <v>25</v>
      </c>
      <c r="B16" s="145"/>
      <c r="C16" s="38"/>
      <c r="D16" s="24"/>
      <c r="E16" s="31"/>
      <c r="F16" s="10"/>
      <c r="G16" s="145"/>
      <c r="H16" s="38"/>
      <c r="I16" s="26"/>
      <c r="J16" s="111"/>
      <c r="M16" s="241"/>
      <c r="N16" s="241"/>
      <c r="O16" s="241"/>
      <c r="P16" s="241"/>
      <c r="Q16" s="241"/>
      <c r="R16" s="241"/>
      <c r="S16" s="241"/>
      <c r="T16" s="241"/>
      <c r="U16" s="241"/>
    </row>
    <row r="17" spans="1:10" x14ac:dyDescent="0.25">
      <c r="A17" s="19" t="s">
        <v>28</v>
      </c>
      <c r="B17" s="150"/>
      <c r="C17" s="29"/>
      <c r="D17" s="24"/>
      <c r="E17" s="31"/>
      <c r="F17" s="10"/>
      <c r="G17" s="150"/>
      <c r="H17" s="29"/>
      <c r="I17" s="26"/>
      <c r="J17" s="111"/>
    </row>
    <row r="18" spans="1:10" x14ac:dyDescent="0.25">
      <c r="A18" s="19"/>
      <c r="B18" s="144"/>
      <c r="C18" s="38"/>
      <c r="D18" s="24"/>
      <c r="E18" s="31"/>
      <c r="F18" s="10"/>
      <c r="G18" s="144"/>
      <c r="H18" s="38"/>
      <c r="I18" s="26"/>
      <c r="J18" s="111"/>
    </row>
    <row r="19" spans="1:10" x14ac:dyDescent="0.25">
      <c r="A19" s="19"/>
      <c r="B19" s="144"/>
      <c r="C19" s="84"/>
      <c r="D19" s="24"/>
      <c r="E19" s="31"/>
      <c r="F19" s="10"/>
      <c r="G19" s="144"/>
      <c r="H19" s="84"/>
      <c r="I19" s="26"/>
      <c r="J19" s="111"/>
    </row>
    <row r="20" spans="1:10" x14ac:dyDescent="0.25">
      <c r="A20" s="19"/>
      <c r="B20" s="144"/>
      <c r="C20" s="38"/>
      <c r="D20" s="24"/>
      <c r="E20" s="31"/>
      <c r="F20" s="10"/>
      <c r="G20" s="144"/>
      <c r="H20" s="38"/>
      <c r="I20" s="26"/>
      <c r="J20" s="111"/>
    </row>
    <row r="21" spans="1:10" x14ac:dyDescent="0.25">
      <c r="A21" s="20" t="s">
        <v>26</v>
      </c>
      <c r="B21" s="144">
        <v>9.89</v>
      </c>
      <c r="C21" s="38"/>
      <c r="D21" s="24"/>
      <c r="E21" s="31"/>
      <c r="F21" s="10"/>
      <c r="G21" s="144">
        <v>9.89</v>
      </c>
      <c r="H21" s="38"/>
      <c r="I21" s="26"/>
      <c r="J21" s="111"/>
    </row>
    <row r="22" spans="1:10" x14ac:dyDescent="0.25">
      <c r="A22" s="20" t="s">
        <v>29</v>
      </c>
      <c r="B22" s="144">
        <v>9.89</v>
      </c>
      <c r="C22" s="38"/>
      <c r="D22" s="24"/>
      <c r="E22" s="31"/>
      <c r="F22" s="10"/>
      <c r="G22" s="144">
        <v>9.89</v>
      </c>
      <c r="H22" s="38"/>
      <c r="I22" s="26"/>
      <c r="J22" s="111"/>
    </row>
    <row r="23" spans="1:10" x14ac:dyDescent="0.25">
      <c r="A23" s="20"/>
      <c r="B23" s="144"/>
      <c r="C23" s="38"/>
      <c r="D23" s="24"/>
      <c r="E23" s="31"/>
      <c r="F23" s="10"/>
      <c r="G23" s="144"/>
      <c r="H23" s="38"/>
      <c r="I23" s="26"/>
      <c r="J23" s="111"/>
    </row>
    <row r="24" spans="1:10" x14ac:dyDescent="0.25">
      <c r="A24" s="20"/>
      <c r="B24" s="146"/>
      <c r="C24" s="38"/>
      <c r="D24" s="24"/>
      <c r="E24" s="31"/>
      <c r="F24" s="10"/>
      <c r="G24" s="146"/>
      <c r="H24" s="38"/>
      <c r="I24" s="26"/>
      <c r="J24" s="111"/>
    </row>
    <row r="25" spans="1:10" x14ac:dyDescent="0.25">
      <c r="A25" s="20"/>
      <c r="B25" s="145"/>
      <c r="C25" s="38"/>
      <c r="D25" s="24"/>
      <c r="E25" s="31"/>
      <c r="F25" s="10"/>
      <c r="G25" s="145"/>
      <c r="H25" s="38"/>
      <c r="I25" s="26"/>
      <c r="J25" s="111"/>
    </row>
    <row r="26" spans="1:10" x14ac:dyDescent="0.25">
      <c r="A26" s="20" t="s">
        <v>16</v>
      </c>
      <c r="B26" s="144"/>
      <c r="C26" s="38"/>
      <c r="D26" s="24"/>
      <c r="E26" s="31"/>
      <c r="F26" s="10"/>
      <c r="G26" s="144"/>
      <c r="H26" s="38"/>
      <c r="I26" s="26"/>
      <c r="J26" s="111"/>
    </row>
    <row r="27" spans="1:10" x14ac:dyDescent="0.25">
      <c r="A27" s="20" t="s">
        <v>17</v>
      </c>
      <c r="B27" s="144"/>
      <c r="C27" s="38"/>
      <c r="D27" s="24"/>
      <c r="E27" s="31"/>
      <c r="F27" s="10"/>
      <c r="G27" s="144"/>
      <c r="H27" s="38"/>
      <c r="I27" s="26"/>
      <c r="J27" s="111"/>
    </row>
    <row r="28" spans="1:10" x14ac:dyDescent="0.25">
      <c r="A28" s="20"/>
      <c r="B28" s="144"/>
      <c r="C28" s="38"/>
      <c r="D28" s="24"/>
      <c r="E28" s="31"/>
      <c r="F28" s="10"/>
      <c r="G28" s="144"/>
      <c r="H28" s="38"/>
      <c r="I28" s="26"/>
      <c r="J28" s="111"/>
    </row>
    <row r="29" spans="1:10" ht="30" x14ac:dyDescent="0.25">
      <c r="A29" s="33" t="s">
        <v>19</v>
      </c>
      <c r="B29" s="145">
        <v>585.49699999999996</v>
      </c>
      <c r="C29" s="38">
        <v>585.49699999999996</v>
      </c>
      <c r="D29" s="24"/>
      <c r="E29" s="31"/>
      <c r="F29" s="10"/>
      <c r="G29" s="145">
        <v>585.49699999999996</v>
      </c>
      <c r="H29" s="38">
        <v>585.49699999999996</v>
      </c>
      <c r="I29" s="26"/>
      <c r="J29" s="111">
        <v>585.49699999999996</v>
      </c>
    </row>
    <row r="30" spans="1:10" x14ac:dyDescent="0.25">
      <c r="A30" s="20" t="s">
        <v>18</v>
      </c>
      <c r="B30" s="144">
        <v>1612.24</v>
      </c>
      <c r="C30" s="38">
        <v>1661.53</v>
      </c>
      <c r="D30" s="24"/>
      <c r="E30" s="31"/>
      <c r="F30" s="10"/>
      <c r="G30" s="144">
        <v>1612.24</v>
      </c>
      <c r="H30" s="38">
        <v>1661.53</v>
      </c>
      <c r="I30" s="26"/>
      <c r="J30" s="112">
        <v>3891.04</v>
      </c>
    </row>
    <row r="31" spans="1:10" x14ac:dyDescent="0.25">
      <c r="A31" s="3"/>
      <c r="B31" s="21"/>
      <c r="C31" s="38"/>
      <c r="D31" s="24"/>
      <c r="E31" s="31"/>
      <c r="F31" s="10"/>
      <c r="G31" s="38"/>
      <c r="H31" s="38"/>
      <c r="I31" s="26"/>
      <c r="J31" s="112"/>
    </row>
    <row r="32" spans="1:10" x14ac:dyDescent="0.25">
      <c r="A32" s="20" t="s">
        <v>8</v>
      </c>
      <c r="B32" s="39">
        <f>SUM(B6:B29)</f>
        <v>1172.2669999999998</v>
      </c>
      <c r="C32" s="39">
        <f>SUM(C5:C29)</f>
        <v>1163.4169999999999</v>
      </c>
      <c r="D32" s="24"/>
      <c r="E32" s="31"/>
      <c r="F32" s="10"/>
      <c r="G32" s="132">
        <f>SUM(G6:G29)</f>
        <v>887.36699999999996</v>
      </c>
      <c r="H32" s="132">
        <f>SUM(H6:H29)</f>
        <v>865.49699999999996</v>
      </c>
      <c r="I32" s="26"/>
      <c r="J32" s="111">
        <f>SUM(J5:J29)</f>
        <v>951.45699999999988</v>
      </c>
    </row>
    <row r="33" spans="1:21" x14ac:dyDescent="0.25">
      <c r="A33" s="3" t="s">
        <v>35</v>
      </c>
      <c r="B33" s="144">
        <f>B30+B32</f>
        <v>2784.5069999999996</v>
      </c>
      <c r="C33" s="21">
        <f>C30+C32</f>
        <v>2824.9470000000001</v>
      </c>
      <c r="D33" s="25"/>
      <c r="E33" s="31"/>
      <c r="F33" s="10"/>
      <c r="G33" s="144">
        <f>G30+G32</f>
        <v>2499.607</v>
      </c>
      <c r="H33" s="21">
        <f>H30+H32</f>
        <v>2527.027</v>
      </c>
      <c r="I33" s="27"/>
      <c r="J33" s="98">
        <f>J30+J32</f>
        <v>4842.4969999999994</v>
      </c>
    </row>
    <row r="34" spans="1:21" x14ac:dyDescent="0.25">
      <c r="A34" s="3"/>
      <c r="B34" s="21"/>
      <c r="C34" s="21"/>
      <c r="D34" s="25"/>
      <c r="E34" s="31"/>
      <c r="F34" s="10"/>
      <c r="G34" s="21"/>
      <c r="H34" s="21"/>
      <c r="I34" s="27"/>
      <c r="J34" s="104"/>
    </row>
    <row r="35" spans="1:21" x14ac:dyDescent="0.25">
      <c r="A35" s="3" t="s">
        <v>36</v>
      </c>
      <c r="B35" s="68">
        <f>B32-Q6</f>
        <v>816.44299999999976</v>
      </c>
      <c r="C35" s="24">
        <f>C32-Q4</f>
        <v>807.59299999999985</v>
      </c>
      <c r="D35" s="24"/>
      <c r="E35" s="31"/>
      <c r="F35" s="10"/>
      <c r="G35" s="120">
        <f>G32-Q7</f>
        <v>531.54299999999989</v>
      </c>
      <c r="H35" s="26">
        <f>H32-Q5</f>
        <v>509.67299999999994</v>
      </c>
      <c r="I35" s="26"/>
      <c r="J35" s="99"/>
    </row>
    <row r="37" spans="1:21" x14ac:dyDescent="0.25">
      <c r="A37" s="20" t="s">
        <v>8</v>
      </c>
      <c r="B37" s="227" t="s">
        <v>37</v>
      </c>
      <c r="C37" s="223"/>
      <c r="D37" s="223"/>
      <c r="E37" s="223"/>
      <c r="F37" s="228" t="s">
        <v>49</v>
      </c>
      <c r="G37" s="209"/>
      <c r="H37" s="209"/>
      <c r="I37" s="209"/>
      <c r="K37" s="18"/>
      <c r="L37" s="18"/>
      <c r="M37" s="18"/>
      <c r="U37" s="18"/>
    </row>
    <row r="38" spans="1:21" x14ac:dyDescent="0.25">
      <c r="A38" s="3" t="s">
        <v>35</v>
      </c>
      <c r="B38" s="229" t="s">
        <v>112</v>
      </c>
      <c r="C38" s="223"/>
      <c r="D38" s="223"/>
      <c r="E38" s="223"/>
      <c r="F38" s="228" t="s">
        <v>50</v>
      </c>
      <c r="G38" s="209"/>
      <c r="H38" s="209"/>
      <c r="I38" s="209"/>
      <c r="K38" s="18"/>
      <c r="L38" s="18"/>
      <c r="M38" s="18"/>
      <c r="U38" s="18"/>
    </row>
    <row r="39" spans="1:21" x14ac:dyDescent="0.25">
      <c r="B39" s="18"/>
      <c r="C39" s="18"/>
      <c r="D39" s="18"/>
      <c r="E39" s="18"/>
      <c r="F39" s="18"/>
      <c r="G39" s="18"/>
      <c r="H39" s="18"/>
      <c r="K39" s="18"/>
      <c r="L39" s="18"/>
      <c r="M39" s="18"/>
      <c r="U39" s="18"/>
    </row>
    <row r="40" spans="1:21" x14ac:dyDescent="0.25">
      <c r="A40" s="3" t="s">
        <v>38</v>
      </c>
      <c r="B40" s="222" t="s">
        <v>39</v>
      </c>
      <c r="C40" s="223"/>
      <c r="D40" s="223"/>
      <c r="E40" s="223"/>
      <c r="F40" s="209" t="s">
        <v>51</v>
      </c>
      <c r="G40" s="209"/>
      <c r="H40" s="209"/>
      <c r="I40" s="209"/>
      <c r="K40" s="18"/>
      <c r="L40" s="18"/>
      <c r="M40" s="18"/>
      <c r="U40" s="18"/>
    </row>
  </sheetData>
  <mergeCells count="15">
    <mergeCell ref="B40:E40"/>
    <mergeCell ref="F40:I40"/>
    <mergeCell ref="A1:J1"/>
    <mergeCell ref="L1:V1"/>
    <mergeCell ref="B37:E37"/>
    <mergeCell ref="F37:I37"/>
    <mergeCell ref="B38:E38"/>
    <mergeCell ref="F38:I38"/>
    <mergeCell ref="M10:U10"/>
    <mergeCell ref="L12:L13"/>
    <mergeCell ref="M16:U16"/>
    <mergeCell ref="B2:C2"/>
    <mergeCell ref="G2:H2"/>
    <mergeCell ref="L4:L5"/>
    <mergeCell ref="L6:L7"/>
  </mergeCells>
  <dataValidations count="4">
    <dataValidation type="list" allowBlank="1" showInputMessage="1" showErrorMessage="1" sqref="F5:F34">
      <formula1>#REF!</formula1>
    </dataValidation>
    <dataValidation type="list" allowBlank="1" showInputMessage="1" showErrorMessage="1" sqref="E5:E33">
      <formula1>#REF!</formula1>
    </dataValidation>
    <dataValidation type="list" allowBlank="1" showInputMessage="1" showErrorMessage="1" sqref="E34:E35">
      <formula1>#REF!</formula1>
    </dataValidation>
    <dataValidation type="list" allowBlank="1" showInputMessage="1" showErrorMessage="1" sqref="F35">
      <formula1>#REF!</formula1>
    </dataValidation>
  </dataValidations>
  <pageMargins left="0.5" right="0.5" top="0.75" bottom="0.75" header="0.3" footer="0.3"/>
  <pageSetup scale="5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0"/>
  <sheetViews>
    <sheetView workbookViewId="0">
      <selection activeCell="E23" sqref="E23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5" width="15.7109375" customWidth="1"/>
    <col min="16" max="16" width="12.7109375" customWidth="1"/>
  </cols>
  <sheetData>
    <row r="1" spans="1:15" x14ac:dyDescent="0.25">
      <c r="A1" s="217" t="s">
        <v>92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x14ac:dyDescent="0.25">
      <c r="A2" s="219" t="s">
        <v>68</v>
      </c>
      <c r="B2" s="220"/>
      <c r="C2" s="220"/>
      <c r="D2" s="155" t="s">
        <v>69</v>
      </c>
      <c r="E2" s="155" t="s">
        <v>70</v>
      </c>
      <c r="F2" s="221" t="s">
        <v>71</v>
      </c>
      <c r="G2" s="221"/>
      <c r="H2" s="221"/>
      <c r="I2" s="156" t="s">
        <v>72</v>
      </c>
      <c r="J2" s="156" t="s">
        <v>35</v>
      </c>
      <c r="K2" s="156" t="s">
        <v>72</v>
      </c>
      <c r="L2" s="156" t="s">
        <v>35</v>
      </c>
      <c r="N2" s="201" t="s">
        <v>72</v>
      </c>
      <c r="O2" s="201" t="s">
        <v>35</v>
      </c>
    </row>
    <row r="3" spans="1:15" ht="20.100000000000001" customHeight="1" x14ac:dyDescent="0.25">
      <c r="A3" s="157">
        <v>1</v>
      </c>
      <c r="B3" s="157"/>
      <c r="C3" s="157"/>
      <c r="D3" s="157" t="s">
        <v>93</v>
      </c>
      <c r="E3" s="158" t="s">
        <v>94</v>
      </c>
      <c r="F3" s="157">
        <v>1</v>
      </c>
      <c r="G3" s="157"/>
      <c r="H3" s="157"/>
      <c r="I3" s="159"/>
      <c r="J3" s="160">
        <v>1618.33</v>
      </c>
      <c r="K3" s="159"/>
      <c r="L3" s="161">
        <f>J3</f>
        <v>1618.33</v>
      </c>
      <c r="N3" s="159"/>
      <c r="O3" s="161">
        <f>N4+N5</f>
        <v>3475.99</v>
      </c>
    </row>
    <row r="4" spans="1:15" ht="20.100000000000001" customHeight="1" x14ac:dyDescent="0.25">
      <c r="A4" s="202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1618.33</v>
      </c>
      <c r="J4" s="160"/>
      <c r="K4" s="166">
        <v>1618.33</v>
      </c>
      <c r="L4" s="161"/>
      <c r="N4" s="166">
        <v>3279</v>
      </c>
      <c r="O4" s="161"/>
    </row>
    <row r="5" spans="1:15" ht="20.100000000000001" customHeight="1" x14ac:dyDescent="0.25">
      <c r="A5" s="202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ht="20.100000000000001" customHeight="1" x14ac:dyDescent="0.25">
      <c r="A6" s="157">
        <v>2</v>
      </c>
      <c r="B6" s="157"/>
      <c r="C6" s="157"/>
      <c r="D6" s="157" t="s">
        <v>95</v>
      </c>
      <c r="E6" s="158" t="s">
        <v>96</v>
      </c>
      <c r="F6" s="157">
        <v>1</v>
      </c>
      <c r="G6" s="157"/>
      <c r="H6" s="157"/>
      <c r="I6" s="162">
        <f>SUM(I7:I10)</f>
        <v>389.69</v>
      </c>
      <c r="J6" s="160">
        <f>I6</f>
        <v>389.69</v>
      </c>
      <c r="K6" s="162">
        <f>SUM(K7:K10)</f>
        <v>138.62</v>
      </c>
      <c r="L6" s="161">
        <f>K6</f>
        <v>138.62</v>
      </c>
      <c r="N6" s="162">
        <f>SUM(N7:N10)</f>
        <v>389.69</v>
      </c>
      <c r="O6" s="161">
        <f>N6</f>
        <v>389.69</v>
      </c>
    </row>
    <row r="7" spans="1:15" ht="20.100000000000001" customHeight="1" x14ac:dyDescent="0.25">
      <c r="A7" s="163"/>
      <c r="B7" s="164">
        <v>2.1</v>
      </c>
      <c r="C7" s="164"/>
      <c r="D7" s="164" t="s">
        <v>102</v>
      </c>
      <c r="E7" s="165" t="s">
        <v>97</v>
      </c>
      <c r="F7" s="164"/>
      <c r="G7" s="164">
        <v>1</v>
      </c>
      <c r="H7" s="164"/>
      <c r="I7" s="166">
        <v>365.06</v>
      </c>
      <c r="J7" s="160"/>
      <c r="K7" s="166">
        <v>113.8</v>
      </c>
      <c r="L7" s="161"/>
      <c r="N7" s="166">
        <v>365.06</v>
      </c>
      <c r="O7" s="161"/>
    </row>
    <row r="8" spans="1:15" ht="20.100000000000001" customHeight="1" x14ac:dyDescent="0.25">
      <c r="A8" s="163"/>
      <c r="B8" s="164">
        <v>2.2000000000000002</v>
      </c>
      <c r="C8" s="164"/>
      <c r="D8" s="164" t="s">
        <v>101</v>
      </c>
      <c r="E8" s="191" t="s">
        <v>73</v>
      </c>
      <c r="F8" s="164"/>
      <c r="G8" s="164">
        <v>4</v>
      </c>
      <c r="H8" s="164"/>
      <c r="I8" s="166">
        <v>12.01</v>
      </c>
      <c r="J8" s="160"/>
      <c r="K8" s="166">
        <v>12.01</v>
      </c>
      <c r="L8" s="161"/>
      <c r="N8" s="166">
        <v>12.01</v>
      </c>
      <c r="O8" s="161"/>
    </row>
    <row r="9" spans="1:15" ht="20.100000000000001" customHeight="1" x14ac:dyDescent="0.25">
      <c r="A9" s="163"/>
      <c r="B9" s="164">
        <v>2.2999999999999998</v>
      </c>
      <c r="C9" s="164"/>
      <c r="D9" s="164"/>
      <c r="E9" s="191" t="s">
        <v>74</v>
      </c>
      <c r="F9" s="164"/>
      <c r="G9" s="164">
        <v>1</v>
      </c>
      <c r="H9" s="164"/>
      <c r="I9" s="167">
        <v>11.18</v>
      </c>
      <c r="J9" s="160"/>
      <c r="K9" s="167">
        <v>11.37</v>
      </c>
      <c r="L9" s="161"/>
      <c r="N9" s="167">
        <v>11.18</v>
      </c>
      <c r="O9" s="161"/>
    </row>
    <row r="10" spans="1:15" ht="20.100000000000001" customHeight="1" x14ac:dyDescent="0.25">
      <c r="A10" s="163"/>
      <c r="B10" s="164">
        <v>2.4</v>
      </c>
      <c r="C10" s="164"/>
      <c r="D10" s="164"/>
      <c r="E10" s="191" t="s">
        <v>75</v>
      </c>
      <c r="F10" s="164"/>
      <c r="G10" s="164">
        <v>1</v>
      </c>
      <c r="H10" s="164"/>
      <c r="I10" s="166">
        <v>1.44</v>
      </c>
      <c r="J10" s="160"/>
      <c r="K10" s="166">
        <v>1.44</v>
      </c>
      <c r="L10" s="161"/>
      <c r="N10" s="166">
        <v>1.44</v>
      </c>
      <c r="O10" s="161"/>
    </row>
    <row r="11" spans="1:15" ht="20.100000000000001" customHeight="1" x14ac:dyDescent="0.25">
      <c r="A11" s="157">
        <v>3</v>
      </c>
      <c r="B11" s="157"/>
      <c r="C11" s="157"/>
      <c r="D11" s="157" t="s">
        <v>98</v>
      </c>
      <c r="E11" s="158" t="s">
        <v>106</v>
      </c>
      <c r="F11" s="157">
        <v>1</v>
      </c>
      <c r="G11" s="157"/>
      <c r="H11" s="157"/>
      <c r="I11" s="162">
        <f>SUM(I12:I17)</f>
        <v>204.28499999999997</v>
      </c>
      <c r="J11" s="160">
        <f>I11</f>
        <v>204.28499999999997</v>
      </c>
      <c r="K11" s="162">
        <f>SUM(K12:K17)</f>
        <v>163.77500000000001</v>
      </c>
      <c r="L11" s="161">
        <f>K11</f>
        <v>163.77500000000001</v>
      </c>
      <c r="N11" s="162">
        <f>SUM(N12:N17)</f>
        <v>204.28499999999997</v>
      </c>
      <c r="O11" s="161">
        <f>N11</f>
        <v>204.28499999999997</v>
      </c>
    </row>
    <row r="12" spans="1:15" ht="20.100000000000001" customHeight="1" x14ac:dyDescent="0.25">
      <c r="A12" s="163"/>
      <c r="B12" s="164">
        <v>3.1</v>
      </c>
      <c r="C12" s="164"/>
      <c r="D12" s="192" t="s">
        <v>99</v>
      </c>
      <c r="E12" s="192" t="s">
        <v>100</v>
      </c>
      <c r="F12" s="164"/>
      <c r="G12" s="164">
        <v>1</v>
      </c>
      <c r="H12" s="164"/>
      <c r="I12" s="166">
        <v>152.88</v>
      </c>
      <c r="J12" s="160"/>
      <c r="K12" s="166">
        <v>111.27</v>
      </c>
      <c r="L12" s="161"/>
      <c r="N12" s="166">
        <v>152.88</v>
      </c>
      <c r="O12" s="161"/>
    </row>
    <row r="13" spans="1:15" ht="20.100000000000001" customHeight="1" x14ac:dyDescent="0.25">
      <c r="A13" s="163"/>
      <c r="B13" s="164">
        <v>3.2</v>
      </c>
      <c r="C13" s="164"/>
      <c r="D13" s="193" t="s">
        <v>110</v>
      </c>
      <c r="E13" s="192" t="s">
        <v>111</v>
      </c>
      <c r="F13" s="164"/>
      <c r="G13" s="164">
        <v>4</v>
      </c>
      <c r="H13" s="164"/>
      <c r="I13" s="166">
        <v>19.725000000000001</v>
      </c>
      <c r="J13" s="160"/>
      <c r="K13" s="166">
        <v>19.725000000000001</v>
      </c>
      <c r="L13" s="161"/>
      <c r="N13" s="166">
        <v>19.725000000000001</v>
      </c>
      <c r="O13" s="161"/>
    </row>
    <row r="14" spans="1:15" ht="20.100000000000001" customHeight="1" x14ac:dyDescent="0.25">
      <c r="A14" s="163"/>
      <c r="B14" s="164">
        <v>3.3</v>
      </c>
      <c r="C14" s="164"/>
      <c r="D14" s="164" t="s">
        <v>101</v>
      </c>
      <c r="E14" s="191" t="s">
        <v>73</v>
      </c>
      <c r="F14" s="164"/>
      <c r="G14" s="164">
        <v>4</v>
      </c>
      <c r="H14" s="164"/>
      <c r="I14" s="166">
        <v>12.7</v>
      </c>
      <c r="J14" s="160"/>
      <c r="K14" s="166">
        <v>12.7</v>
      </c>
      <c r="L14" s="161"/>
      <c r="N14" s="166">
        <v>12.7</v>
      </c>
      <c r="O14" s="161"/>
    </row>
    <row r="15" spans="1:15" ht="20.100000000000001" customHeight="1" x14ac:dyDescent="0.25">
      <c r="A15" s="163"/>
      <c r="B15" s="164">
        <v>3.4</v>
      </c>
      <c r="C15" s="164"/>
      <c r="D15" s="164" t="s">
        <v>103</v>
      </c>
      <c r="E15" s="165" t="s">
        <v>104</v>
      </c>
      <c r="F15" s="164"/>
      <c r="G15" s="164">
        <v>1</v>
      </c>
      <c r="H15" s="164"/>
      <c r="I15" s="167">
        <v>1.33</v>
      </c>
      <c r="J15" s="160"/>
      <c r="K15" s="167">
        <v>1.33</v>
      </c>
      <c r="L15" s="161"/>
      <c r="N15" s="167">
        <v>1.33</v>
      </c>
      <c r="O15" s="161"/>
    </row>
    <row r="16" spans="1:15" ht="20.100000000000001" customHeight="1" x14ac:dyDescent="0.25">
      <c r="A16" s="163"/>
      <c r="B16" s="164">
        <v>3.5</v>
      </c>
      <c r="C16" s="164"/>
      <c r="D16" s="164"/>
      <c r="E16" s="191" t="s">
        <v>74</v>
      </c>
      <c r="F16" s="164"/>
      <c r="G16" s="164">
        <v>1</v>
      </c>
      <c r="H16" s="164"/>
      <c r="I16" s="166">
        <v>16.7</v>
      </c>
      <c r="J16" s="160"/>
      <c r="K16" s="166">
        <v>17.809999999999999</v>
      </c>
      <c r="L16" s="161"/>
      <c r="N16" s="166">
        <v>16.7</v>
      </c>
      <c r="O16" s="161"/>
    </row>
    <row r="17" spans="1:16" ht="20.100000000000001" customHeight="1" x14ac:dyDescent="0.25">
      <c r="A17" s="163"/>
      <c r="B17" s="164">
        <v>3.6</v>
      </c>
      <c r="C17" s="164"/>
      <c r="D17" s="164"/>
      <c r="E17" s="165" t="s">
        <v>75</v>
      </c>
      <c r="F17" s="164"/>
      <c r="G17" s="164">
        <v>1</v>
      </c>
      <c r="H17" s="164"/>
      <c r="I17" s="167">
        <v>0.95</v>
      </c>
      <c r="J17" s="160"/>
      <c r="K17" s="167">
        <v>0.94</v>
      </c>
      <c r="L17" s="161"/>
      <c r="N17" s="167">
        <v>0.95</v>
      </c>
      <c r="O17" s="161"/>
    </row>
    <row r="18" spans="1:16" ht="20.100000000000001" customHeight="1" x14ac:dyDescent="0.25">
      <c r="A18" s="157">
        <v>4</v>
      </c>
      <c r="B18" s="157"/>
      <c r="C18" s="157"/>
      <c r="D18" s="157" t="s">
        <v>105</v>
      </c>
      <c r="E18" s="158" t="s">
        <v>107</v>
      </c>
      <c r="F18" s="157">
        <v>1</v>
      </c>
      <c r="G18" s="157"/>
      <c r="H18" s="157"/>
      <c r="I18" s="159"/>
      <c r="J18" s="160">
        <f>M28</f>
        <v>498.709</v>
      </c>
      <c r="K18" s="159"/>
      <c r="L18" s="161">
        <f>M29</f>
        <v>498.709</v>
      </c>
      <c r="N18" s="162">
        <f>M30</f>
        <v>224.85399999999998</v>
      </c>
      <c r="O18" s="161">
        <f>N18</f>
        <v>224.85399999999998</v>
      </c>
    </row>
    <row r="19" spans="1:16" ht="20.100000000000001" customHeight="1" x14ac:dyDescent="0.25">
      <c r="A19" s="157">
        <v>5</v>
      </c>
      <c r="B19" s="157"/>
      <c r="C19" s="157"/>
      <c r="D19" s="157" t="s">
        <v>108</v>
      </c>
      <c r="E19" s="158" t="s">
        <v>109</v>
      </c>
      <c r="F19" s="157">
        <v>1</v>
      </c>
      <c r="G19" s="157"/>
      <c r="H19" s="157"/>
      <c r="I19" s="159"/>
      <c r="J19" s="160">
        <v>8</v>
      </c>
      <c r="K19" s="159"/>
      <c r="L19" s="161">
        <v>8</v>
      </c>
      <c r="N19" s="162">
        <v>8</v>
      </c>
      <c r="O19" s="161">
        <v>8</v>
      </c>
    </row>
    <row r="20" spans="1:16" ht="20.100000000000001" customHeight="1" thickBot="1" x14ac:dyDescent="0.3"/>
    <row r="21" spans="1:16" ht="20.100000000000001" customHeight="1" thickTop="1" thickBot="1" x14ac:dyDescent="0.3">
      <c r="E21" s="168" t="s">
        <v>194</v>
      </c>
      <c r="G21" s="208" t="s">
        <v>139</v>
      </c>
      <c r="H21" s="209"/>
      <c r="I21" s="209"/>
      <c r="J21" s="169">
        <f>SUM(J3:J19)</f>
        <v>2719.0139999999997</v>
      </c>
      <c r="L21" s="170">
        <f>SUM(L3:L19)</f>
        <v>2427.4339999999997</v>
      </c>
      <c r="O21" s="170">
        <f>SUM(O3:O19)</f>
        <v>4302.8189999999995</v>
      </c>
      <c r="P21" s="198" t="s">
        <v>134</v>
      </c>
    </row>
    <row r="22" spans="1:16" ht="20.100000000000001" customHeight="1" thickTop="1" x14ac:dyDescent="0.25">
      <c r="E22" s="171" t="s">
        <v>195</v>
      </c>
      <c r="G22" s="208" t="s">
        <v>140</v>
      </c>
      <c r="H22" s="209"/>
      <c r="I22" s="209"/>
      <c r="J22" s="172">
        <f>J3</f>
        <v>1618.33</v>
      </c>
      <c r="K22" s="114"/>
      <c r="L22" s="173"/>
      <c r="P22" s="199" t="s">
        <v>135</v>
      </c>
    </row>
    <row r="23" spans="1:16" ht="20.100000000000001" customHeight="1" thickBot="1" x14ac:dyDescent="0.3">
      <c r="E23" s="171" t="s">
        <v>196</v>
      </c>
      <c r="G23" s="208" t="s">
        <v>141</v>
      </c>
      <c r="H23" s="209"/>
      <c r="I23" s="209"/>
      <c r="J23" s="174">
        <f>J21-J22</f>
        <v>1100.6839999999997</v>
      </c>
      <c r="K23" s="114"/>
      <c r="L23" s="173"/>
      <c r="P23" s="200" t="s">
        <v>136</v>
      </c>
    </row>
    <row r="24" spans="1:16" ht="20.100000000000001" customHeight="1" thickTop="1" x14ac:dyDescent="0.25"/>
    <row r="25" spans="1:16" ht="20.100000000000001" customHeight="1" x14ac:dyDescent="0.25">
      <c r="E25" s="210" t="s">
        <v>76</v>
      </c>
      <c r="F25" s="213" t="s">
        <v>77</v>
      </c>
      <c r="G25" s="214"/>
      <c r="H25" s="215"/>
      <c r="I25" s="216" t="s">
        <v>78</v>
      </c>
      <c r="J25" s="216"/>
      <c r="K25" s="216"/>
      <c r="L25" s="216"/>
      <c r="M25" s="175" t="s">
        <v>35</v>
      </c>
    </row>
    <row r="26" spans="1:16" ht="21.95" customHeight="1" x14ac:dyDescent="0.25">
      <c r="E26" s="211"/>
      <c r="F26" s="176" t="s">
        <v>79</v>
      </c>
      <c r="G26" s="176" t="s">
        <v>80</v>
      </c>
      <c r="H26" s="176" t="s">
        <v>81</v>
      </c>
      <c r="I26" s="177" t="s">
        <v>82</v>
      </c>
      <c r="J26" s="178" t="s">
        <v>83</v>
      </c>
      <c r="K26" s="178" t="s">
        <v>127</v>
      </c>
      <c r="L26" s="179" t="s">
        <v>125</v>
      </c>
      <c r="M26" s="180" t="s">
        <v>84</v>
      </c>
    </row>
    <row r="27" spans="1:16" ht="20.100000000000001" customHeight="1" x14ac:dyDescent="0.25">
      <c r="E27" s="212"/>
      <c r="F27" s="176" t="s">
        <v>85</v>
      </c>
      <c r="G27" s="176" t="s">
        <v>85</v>
      </c>
      <c r="H27" s="176" t="s">
        <v>85</v>
      </c>
      <c r="I27" s="181" t="s">
        <v>86</v>
      </c>
      <c r="J27" s="181" t="s">
        <v>86</v>
      </c>
      <c r="K27" s="181" t="s">
        <v>87</v>
      </c>
      <c r="L27" s="182" t="s">
        <v>126</v>
      </c>
      <c r="M27" s="183" t="s">
        <v>88</v>
      </c>
    </row>
    <row r="28" spans="1:16" ht="20.100000000000001" customHeight="1" x14ac:dyDescent="0.25">
      <c r="E28" s="184" t="s">
        <v>89</v>
      </c>
      <c r="F28" s="185">
        <v>129.351</v>
      </c>
      <c r="G28" s="185">
        <v>95.503</v>
      </c>
      <c r="H28" s="185">
        <v>273.85500000000002</v>
      </c>
      <c r="I28" s="186">
        <v>-2.88</v>
      </c>
      <c r="J28" s="186">
        <v>1.68</v>
      </c>
      <c r="K28" s="185">
        <v>73.760000000000005</v>
      </c>
      <c r="L28" s="185"/>
      <c r="M28" s="185">
        <f>SUM(F28:H28)</f>
        <v>498.709</v>
      </c>
    </row>
    <row r="29" spans="1:16" ht="20.100000000000001" customHeight="1" x14ac:dyDescent="0.25">
      <c r="E29" s="187" t="s">
        <v>90</v>
      </c>
      <c r="F29" s="188">
        <v>129.351</v>
      </c>
      <c r="G29" s="188">
        <v>95.503</v>
      </c>
      <c r="H29" s="188">
        <v>273.85500000000002</v>
      </c>
      <c r="I29" s="188">
        <v>-26.87</v>
      </c>
      <c r="J29" s="188">
        <v>-27.09</v>
      </c>
      <c r="K29" s="189">
        <v>218.68</v>
      </c>
      <c r="L29" s="190">
        <f>K29*0.03937</f>
        <v>8.6094316000000006</v>
      </c>
      <c r="M29" s="188">
        <f>SUM(F29:H29)</f>
        <v>498.709</v>
      </c>
    </row>
    <row r="30" spans="1:16" ht="20.100000000000001" customHeight="1" x14ac:dyDescent="0.25">
      <c r="E30" s="187" t="s">
        <v>133</v>
      </c>
      <c r="F30" s="188">
        <v>129.351</v>
      </c>
      <c r="G30" s="188">
        <v>95.503</v>
      </c>
      <c r="H30" s="188">
        <v>0</v>
      </c>
      <c r="I30" s="188">
        <v>5.29</v>
      </c>
      <c r="J30" s="188">
        <v>10.9</v>
      </c>
      <c r="K30" s="189">
        <v>85.16</v>
      </c>
      <c r="L30" s="190">
        <f>K30*0.03937</f>
        <v>3.3527491999999999</v>
      </c>
      <c r="M30" s="188">
        <f>SUM(F30:H30)</f>
        <v>224.85399999999998</v>
      </c>
    </row>
  </sheetData>
  <mergeCells count="12">
    <mergeCell ref="N1:O1"/>
    <mergeCell ref="G22:I22"/>
    <mergeCell ref="G23:I23"/>
    <mergeCell ref="E25:E27"/>
    <mergeCell ref="F25:H25"/>
    <mergeCell ref="I25:L25"/>
    <mergeCell ref="G21:I21"/>
    <mergeCell ref="A1:H1"/>
    <mergeCell ref="I1:J1"/>
    <mergeCell ref="K1:L1"/>
    <mergeCell ref="A2:C2"/>
    <mergeCell ref="F2:H2"/>
  </mergeCells>
  <pageMargins left="0.5" right="0.5" top="0.5" bottom="0.5" header="0.3" footer="0.3"/>
  <pageSetup paperSize="17" scale="75" orientation="landscape" r:id="rId1"/>
  <ignoredErrors>
    <ignoredError sqref="J6:K6 J11:K11" formula="1"/>
    <ignoredError sqref="M28:M30" formulaRange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61"/>
  <sheetViews>
    <sheetView workbookViewId="0">
      <selection activeCell="E23" sqref="E23:E25"/>
    </sheetView>
  </sheetViews>
  <sheetFormatPr defaultRowHeight="15" x14ac:dyDescent="0.25"/>
  <cols>
    <col min="1" max="3" width="6.7109375" customWidth="1"/>
    <col min="4" max="4" width="13.5703125" bestFit="1" customWidth="1"/>
    <col min="5" max="5" width="80.7109375" customWidth="1"/>
    <col min="6" max="8" width="10.7109375" customWidth="1"/>
    <col min="9" max="11" width="12.7109375" customWidth="1"/>
    <col min="12" max="12" width="15.7109375" customWidth="1"/>
    <col min="13" max="13" width="15.5703125" bestFit="1" customWidth="1"/>
    <col min="14" max="14" width="12.7109375" customWidth="1"/>
    <col min="15" max="15" width="15.7109375" customWidth="1"/>
    <col min="16" max="16" width="12.7109375" customWidth="1"/>
  </cols>
  <sheetData>
    <row r="1" spans="1:15" x14ac:dyDescent="0.25">
      <c r="A1" s="217" t="s">
        <v>173</v>
      </c>
      <c r="B1" s="217"/>
      <c r="C1" s="217"/>
      <c r="D1" s="217"/>
      <c r="E1" s="217"/>
      <c r="F1" s="217"/>
      <c r="G1" s="217"/>
      <c r="H1" s="217"/>
      <c r="I1" s="218" t="s">
        <v>66</v>
      </c>
      <c r="J1" s="218"/>
      <c r="K1" s="218" t="s">
        <v>67</v>
      </c>
      <c r="L1" s="218"/>
      <c r="N1" s="218" t="s">
        <v>128</v>
      </c>
      <c r="O1" s="218"/>
    </row>
    <row r="2" spans="1:15" ht="30.75" customHeight="1" x14ac:dyDescent="0.25">
      <c r="A2" s="219" t="s">
        <v>68</v>
      </c>
      <c r="B2" s="220"/>
      <c r="C2" s="220"/>
      <c r="D2" s="203" t="s">
        <v>69</v>
      </c>
      <c r="E2" s="203" t="s">
        <v>70</v>
      </c>
      <c r="F2" s="221" t="s">
        <v>71</v>
      </c>
      <c r="G2" s="221"/>
      <c r="H2" s="221"/>
      <c r="I2" s="204" t="s">
        <v>72</v>
      </c>
      <c r="J2" s="204" t="s">
        <v>35</v>
      </c>
      <c r="K2" s="204" t="s">
        <v>72</v>
      </c>
      <c r="L2" s="204" t="s">
        <v>35</v>
      </c>
      <c r="N2" s="204" t="s">
        <v>72</v>
      </c>
      <c r="O2" s="204" t="s">
        <v>35</v>
      </c>
    </row>
    <row r="3" spans="1:15" x14ac:dyDescent="0.25">
      <c r="A3" s="157">
        <v>1</v>
      </c>
      <c r="B3" s="157"/>
      <c r="C3" s="157"/>
      <c r="D3" s="157" t="s">
        <v>174</v>
      </c>
      <c r="E3" s="158" t="s">
        <v>175</v>
      </c>
      <c r="F3" s="157">
        <v>1</v>
      </c>
      <c r="G3" s="157"/>
      <c r="H3" s="157"/>
      <c r="I3" s="159"/>
      <c r="J3" s="160">
        <f>I4</f>
        <v>1618.25</v>
      </c>
      <c r="K3" s="159"/>
      <c r="L3" s="161">
        <f>K4</f>
        <v>1618.25</v>
      </c>
      <c r="N3" s="159"/>
      <c r="O3" s="161">
        <f>N4+N5</f>
        <v>3475.99</v>
      </c>
    </row>
    <row r="4" spans="1:15" x14ac:dyDescent="0.25">
      <c r="A4" s="202"/>
      <c r="B4" s="164">
        <v>1.1000000000000001</v>
      </c>
      <c r="C4" s="164"/>
      <c r="D4" s="164" t="s">
        <v>129</v>
      </c>
      <c r="E4" s="165" t="s">
        <v>130</v>
      </c>
      <c r="F4" s="164"/>
      <c r="G4" s="164">
        <v>1</v>
      </c>
      <c r="H4" s="164"/>
      <c r="I4" s="166">
        <v>1618.25</v>
      </c>
      <c r="J4" s="160"/>
      <c r="K4" s="166">
        <v>1618.25</v>
      </c>
      <c r="L4" s="161"/>
      <c r="N4" s="166">
        <v>3279</v>
      </c>
      <c r="O4" s="161"/>
    </row>
    <row r="5" spans="1:15" x14ac:dyDescent="0.25">
      <c r="A5" s="202"/>
      <c r="B5" s="164">
        <v>1.2</v>
      </c>
      <c r="C5" s="164"/>
      <c r="D5" s="164" t="s">
        <v>131</v>
      </c>
      <c r="E5" s="165" t="s">
        <v>132</v>
      </c>
      <c r="F5" s="164"/>
      <c r="G5" s="164">
        <v>1</v>
      </c>
      <c r="H5" s="164"/>
      <c r="I5" s="166">
        <v>0</v>
      </c>
      <c r="J5" s="160"/>
      <c r="K5" s="166">
        <v>0</v>
      </c>
      <c r="L5" s="161"/>
      <c r="N5" s="166">
        <v>196.99</v>
      </c>
      <c r="O5" s="161"/>
    </row>
    <row r="6" spans="1:15" x14ac:dyDescent="0.25">
      <c r="A6" s="157">
        <v>2</v>
      </c>
      <c r="B6" s="157"/>
      <c r="C6" s="157"/>
      <c r="D6" s="157" t="s">
        <v>176</v>
      </c>
      <c r="E6" s="158" t="s">
        <v>177</v>
      </c>
      <c r="F6" s="157">
        <v>1</v>
      </c>
      <c r="G6" s="157"/>
      <c r="H6" s="157"/>
      <c r="I6" s="162">
        <f>SUM(I7:I10)</f>
        <v>363.27</v>
      </c>
      <c r="J6" s="160">
        <f>I6</f>
        <v>363.27</v>
      </c>
      <c r="K6" s="162">
        <f>SUM(K7:K10)</f>
        <v>130.02000000000001</v>
      </c>
      <c r="L6" s="161">
        <f>K6</f>
        <v>130.02000000000001</v>
      </c>
      <c r="N6" s="162">
        <f>SUM(N7:N10)</f>
        <v>363.27</v>
      </c>
      <c r="O6" s="161">
        <f>N6</f>
        <v>363.27</v>
      </c>
    </row>
    <row r="7" spans="1:15" x14ac:dyDescent="0.25">
      <c r="A7" s="163"/>
      <c r="B7" s="164">
        <v>2.1</v>
      </c>
      <c r="C7" s="164"/>
      <c r="D7" s="205" t="s">
        <v>171</v>
      </c>
      <c r="E7" s="165" t="s">
        <v>97</v>
      </c>
      <c r="F7" s="164"/>
      <c r="G7" s="164">
        <v>1</v>
      </c>
      <c r="H7" s="164"/>
      <c r="I7" s="166">
        <v>339.78</v>
      </c>
      <c r="J7" s="160"/>
      <c r="K7" s="166">
        <v>106.53</v>
      </c>
      <c r="L7" s="161"/>
      <c r="N7" s="166">
        <v>339.78</v>
      </c>
      <c r="O7" s="161"/>
    </row>
    <row r="8" spans="1:15" ht="17.25" x14ac:dyDescent="0.25">
      <c r="A8" s="163"/>
      <c r="B8" s="164">
        <v>2.2000000000000002</v>
      </c>
      <c r="C8" s="164"/>
      <c r="D8" s="164" t="s">
        <v>101</v>
      </c>
      <c r="E8" s="191" t="s">
        <v>73</v>
      </c>
      <c r="F8" s="164"/>
      <c r="G8" s="164">
        <v>4</v>
      </c>
      <c r="H8" s="164"/>
      <c r="I8" s="166">
        <v>12.01</v>
      </c>
      <c r="J8" s="160"/>
      <c r="K8" s="166">
        <v>12.01</v>
      </c>
      <c r="L8" s="161"/>
      <c r="N8" s="166">
        <v>12.01</v>
      </c>
      <c r="O8" s="161"/>
    </row>
    <row r="9" spans="1:15" ht="17.25" x14ac:dyDescent="0.25">
      <c r="A9" s="163"/>
      <c r="B9" s="164">
        <v>2.2999999999999998</v>
      </c>
      <c r="C9" s="164"/>
      <c r="D9" s="164"/>
      <c r="E9" s="191" t="s">
        <v>74</v>
      </c>
      <c r="F9" s="164"/>
      <c r="G9" s="164">
        <v>1</v>
      </c>
      <c r="H9" s="164"/>
      <c r="I9" s="166">
        <v>11</v>
      </c>
      <c r="J9" s="160"/>
      <c r="K9" s="166">
        <v>11</v>
      </c>
      <c r="L9" s="161"/>
      <c r="N9" s="166">
        <v>11</v>
      </c>
      <c r="O9" s="161"/>
    </row>
    <row r="10" spans="1:15" ht="17.25" x14ac:dyDescent="0.25">
      <c r="A10" s="163"/>
      <c r="B10" s="164">
        <v>2.4</v>
      </c>
      <c r="C10" s="164"/>
      <c r="D10" s="164"/>
      <c r="E10" s="191" t="s">
        <v>75</v>
      </c>
      <c r="F10" s="164"/>
      <c r="G10" s="164">
        <v>1</v>
      </c>
      <c r="H10" s="164"/>
      <c r="I10" s="166">
        <v>0.48</v>
      </c>
      <c r="J10" s="160"/>
      <c r="K10" s="166">
        <v>0.48</v>
      </c>
      <c r="L10" s="161"/>
      <c r="N10" s="166">
        <v>0.48</v>
      </c>
      <c r="O10" s="161"/>
    </row>
    <row r="11" spans="1:15" x14ac:dyDescent="0.25">
      <c r="A11" s="157">
        <v>3</v>
      </c>
      <c r="B11" s="157"/>
      <c r="C11" s="157"/>
      <c r="D11" s="157" t="s">
        <v>178</v>
      </c>
      <c r="E11" s="158" t="s">
        <v>179</v>
      </c>
      <c r="F11" s="157">
        <v>1</v>
      </c>
      <c r="G11" s="157"/>
      <c r="H11" s="157"/>
      <c r="I11" s="162">
        <f>SUM(I12:I15)</f>
        <v>206.1</v>
      </c>
      <c r="J11" s="160">
        <f>I11</f>
        <v>206.1</v>
      </c>
      <c r="K11" s="162">
        <f>SUM(K12:K15)</f>
        <v>81.52</v>
      </c>
      <c r="L11" s="161">
        <f>K11</f>
        <v>81.52</v>
      </c>
      <c r="N11" s="162">
        <f>SUM(N12:N15)</f>
        <v>81.52</v>
      </c>
      <c r="O11" s="161">
        <f>N11</f>
        <v>81.52</v>
      </c>
    </row>
    <row r="12" spans="1:15" x14ac:dyDescent="0.25">
      <c r="A12" s="163"/>
      <c r="B12" s="164">
        <v>3.1</v>
      </c>
      <c r="C12" s="164"/>
      <c r="D12" s="164" t="s">
        <v>120</v>
      </c>
      <c r="E12" s="165" t="s">
        <v>172</v>
      </c>
      <c r="F12" s="164"/>
      <c r="G12" s="164">
        <v>1</v>
      </c>
      <c r="H12" s="164"/>
      <c r="I12" s="166">
        <v>189.44</v>
      </c>
      <c r="J12" s="160"/>
      <c r="K12" s="166">
        <v>64.88</v>
      </c>
      <c r="L12" s="161"/>
      <c r="N12" s="166">
        <v>64.88</v>
      </c>
      <c r="O12" s="161"/>
    </row>
    <row r="13" spans="1:15" ht="17.25" x14ac:dyDescent="0.25">
      <c r="A13" s="163"/>
      <c r="B13" s="164">
        <v>3.2</v>
      </c>
      <c r="C13" s="164"/>
      <c r="D13" s="164" t="s">
        <v>101</v>
      </c>
      <c r="E13" s="191" t="s">
        <v>73</v>
      </c>
      <c r="F13" s="164"/>
      <c r="G13" s="164">
        <v>2</v>
      </c>
      <c r="H13" s="164"/>
      <c r="I13" s="166">
        <v>6.14</v>
      </c>
      <c r="J13" s="160"/>
      <c r="K13" s="166">
        <v>6.14</v>
      </c>
      <c r="L13" s="161"/>
      <c r="N13" s="166">
        <v>6.14</v>
      </c>
      <c r="O13" s="161"/>
    </row>
    <row r="14" spans="1:15" ht="17.25" x14ac:dyDescent="0.25">
      <c r="A14" s="163"/>
      <c r="B14" s="164">
        <v>3.3</v>
      </c>
      <c r="C14" s="164"/>
      <c r="D14" s="164"/>
      <c r="E14" s="191" t="s">
        <v>74</v>
      </c>
      <c r="F14" s="164"/>
      <c r="G14" s="164">
        <v>1</v>
      </c>
      <c r="H14" s="164"/>
      <c r="I14" s="166">
        <v>9.6199999999999992</v>
      </c>
      <c r="J14" s="160"/>
      <c r="K14" s="166">
        <v>10</v>
      </c>
      <c r="L14" s="161"/>
      <c r="N14" s="166">
        <v>10</v>
      </c>
      <c r="O14" s="161"/>
    </row>
    <row r="15" spans="1:15" ht="14.25" customHeight="1" x14ac:dyDescent="0.25">
      <c r="A15" s="163"/>
      <c r="B15" s="164">
        <v>3.4</v>
      </c>
      <c r="C15" s="164"/>
      <c r="D15" s="164"/>
      <c r="E15" s="191" t="s">
        <v>75</v>
      </c>
      <c r="F15" s="164"/>
      <c r="G15" s="164">
        <v>1</v>
      </c>
      <c r="H15" s="164"/>
      <c r="I15" s="166">
        <v>0.9</v>
      </c>
      <c r="J15" s="160"/>
      <c r="K15" s="166">
        <v>0.5</v>
      </c>
      <c r="L15" s="161"/>
      <c r="N15" s="166">
        <v>0.5</v>
      </c>
      <c r="O15" s="161"/>
    </row>
    <row r="16" spans="1:15" x14ac:dyDescent="0.25">
      <c r="A16" s="157">
        <v>4</v>
      </c>
      <c r="B16" s="157"/>
      <c r="C16" s="157"/>
      <c r="D16" s="157" t="s">
        <v>180</v>
      </c>
      <c r="E16" s="158" t="s">
        <v>181</v>
      </c>
      <c r="F16" s="157">
        <v>1</v>
      </c>
      <c r="G16" s="157"/>
      <c r="H16" s="157"/>
      <c r="I16" s="159"/>
      <c r="J16" s="160">
        <v>495.28</v>
      </c>
      <c r="K16" s="159"/>
      <c r="L16" s="161">
        <f>M27</f>
        <v>495.28000000000003</v>
      </c>
      <c r="N16" s="162">
        <f>M28</f>
        <v>224.85300000000001</v>
      </c>
      <c r="O16" s="161">
        <f>N16</f>
        <v>224.85300000000001</v>
      </c>
    </row>
    <row r="17" spans="1:15" x14ac:dyDescent="0.25">
      <c r="A17" s="157">
        <v>5</v>
      </c>
      <c r="B17" s="157"/>
      <c r="C17" s="157"/>
      <c r="D17" s="157" t="s">
        <v>198</v>
      </c>
      <c r="E17" s="158" t="s">
        <v>199</v>
      </c>
      <c r="F17" s="157">
        <v>1</v>
      </c>
      <c r="G17" s="157"/>
      <c r="H17" s="157"/>
      <c r="I17" s="159"/>
      <c r="J17" s="160">
        <v>4.58</v>
      </c>
      <c r="K17" s="159"/>
      <c r="L17" s="161">
        <v>4.58</v>
      </c>
      <c r="N17" s="162">
        <v>4.58</v>
      </c>
      <c r="O17" s="161">
        <v>1.25</v>
      </c>
    </row>
    <row r="18" spans="1:15" ht="15.75" thickBot="1" x14ac:dyDescent="0.3"/>
    <row r="19" spans="1:15" ht="17.25" thickTop="1" thickBot="1" x14ac:dyDescent="0.3">
      <c r="E19" s="168" t="s">
        <v>194</v>
      </c>
      <c r="G19" s="208" t="s">
        <v>139</v>
      </c>
      <c r="H19" s="209"/>
      <c r="I19" s="209"/>
      <c r="J19" s="169">
        <f>SUM(J3:J17)</f>
        <v>2687.4799999999996</v>
      </c>
      <c r="L19" s="170">
        <f>SUM(L3:L17)</f>
        <v>2329.65</v>
      </c>
      <c r="O19" s="170">
        <f>SUM(O3:O17)</f>
        <v>4146.8829999999998</v>
      </c>
    </row>
    <row r="20" spans="1:15" ht="16.5" thickTop="1" x14ac:dyDescent="0.25">
      <c r="E20" s="171" t="s">
        <v>195</v>
      </c>
      <c r="G20" s="208" t="s">
        <v>140</v>
      </c>
      <c r="H20" s="209"/>
      <c r="I20" s="209"/>
      <c r="J20" s="172">
        <f>J3</f>
        <v>1618.25</v>
      </c>
      <c r="K20" s="114"/>
      <c r="L20" s="173"/>
      <c r="O20" s="198" t="s">
        <v>134</v>
      </c>
    </row>
    <row r="21" spans="1:15" ht="15.75" x14ac:dyDescent="0.25">
      <c r="E21" s="171" t="s">
        <v>196</v>
      </c>
      <c r="G21" s="208" t="s">
        <v>141</v>
      </c>
      <c r="H21" s="209"/>
      <c r="I21" s="209"/>
      <c r="J21" s="174">
        <f>J19-J20</f>
        <v>1069.2299999999996</v>
      </c>
      <c r="K21" s="114"/>
      <c r="L21" s="173"/>
      <c r="O21" s="199" t="s">
        <v>135</v>
      </c>
    </row>
    <row r="22" spans="1:15" ht="15.75" thickBot="1" x14ac:dyDescent="0.3">
      <c r="O22" s="200" t="s">
        <v>136</v>
      </c>
    </row>
    <row r="23" spans="1:15" ht="15.75" thickTop="1" x14ac:dyDescent="0.25">
      <c r="E23" s="210" t="s">
        <v>76</v>
      </c>
      <c r="F23" s="213" t="s">
        <v>77</v>
      </c>
      <c r="G23" s="214"/>
      <c r="H23" s="215"/>
      <c r="I23" s="216" t="s">
        <v>78</v>
      </c>
      <c r="J23" s="216"/>
      <c r="K23" s="216"/>
      <c r="L23" s="216"/>
      <c r="M23" s="175" t="s">
        <v>35</v>
      </c>
    </row>
    <row r="24" spans="1:15" ht="22.5" x14ac:dyDescent="0.25">
      <c r="E24" s="211"/>
      <c r="F24" s="176" t="s">
        <v>79</v>
      </c>
      <c r="G24" s="176" t="s">
        <v>80</v>
      </c>
      <c r="H24" s="176" t="s">
        <v>81</v>
      </c>
      <c r="I24" s="177" t="s">
        <v>82</v>
      </c>
      <c r="J24" s="178" t="s">
        <v>83</v>
      </c>
      <c r="K24" s="178" t="s">
        <v>127</v>
      </c>
      <c r="L24" s="179" t="s">
        <v>125</v>
      </c>
      <c r="M24" s="180" t="s">
        <v>84</v>
      </c>
    </row>
    <row r="25" spans="1:15" x14ac:dyDescent="0.25">
      <c r="E25" s="212"/>
      <c r="F25" s="176" t="s">
        <v>85</v>
      </c>
      <c r="G25" s="176" t="s">
        <v>85</v>
      </c>
      <c r="H25" s="176" t="s">
        <v>85</v>
      </c>
      <c r="I25" s="181" t="s">
        <v>86</v>
      </c>
      <c r="J25" s="181" t="s">
        <v>86</v>
      </c>
      <c r="K25" s="181" t="s">
        <v>87</v>
      </c>
      <c r="L25" s="182" t="s">
        <v>126</v>
      </c>
      <c r="M25" s="183" t="s">
        <v>88</v>
      </c>
    </row>
    <row r="26" spans="1:15" ht="15.75" x14ac:dyDescent="0.25">
      <c r="E26" s="184" t="s">
        <v>89</v>
      </c>
      <c r="F26" s="185">
        <v>129.35</v>
      </c>
      <c r="G26" s="185">
        <v>95.503</v>
      </c>
      <c r="H26" s="185">
        <v>270.42700000000002</v>
      </c>
      <c r="I26" s="186">
        <v>0.55000000000000004</v>
      </c>
      <c r="J26" s="186">
        <v>1.53</v>
      </c>
      <c r="K26" s="185">
        <v>81.11</v>
      </c>
      <c r="L26" s="185"/>
      <c r="M26" s="185">
        <f>SUM(F26:H26)</f>
        <v>495.28000000000003</v>
      </c>
    </row>
    <row r="27" spans="1:15" ht="15.75" x14ac:dyDescent="0.25">
      <c r="E27" s="187" t="s">
        <v>90</v>
      </c>
      <c r="F27" s="188">
        <v>129.35</v>
      </c>
      <c r="G27" s="188">
        <v>95.503</v>
      </c>
      <c r="H27" s="188">
        <v>270.42700000000002</v>
      </c>
      <c r="I27" s="188">
        <v>5.38</v>
      </c>
      <c r="J27" s="188">
        <v>26.3</v>
      </c>
      <c r="K27" s="189">
        <v>268.20999999999998</v>
      </c>
      <c r="L27" s="190">
        <f>K27*0.03937</f>
        <v>10.559427700000001</v>
      </c>
      <c r="M27" s="188">
        <f>SUM(F27:H27)</f>
        <v>495.28000000000003</v>
      </c>
    </row>
    <row r="28" spans="1:15" ht="15.75" x14ac:dyDescent="0.25">
      <c r="E28" s="187" t="s">
        <v>133</v>
      </c>
      <c r="F28" s="188">
        <v>129.35</v>
      </c>
      <c r="G28" s="188">
        <v>95.503</v>
      </c>
      <c r="H28" s="188">
        <v>0</v>
      </c>
      <c r="I28" s="188">
        <v>-4.26</v>
      </c>
      <c r="J28" s="188">
        <v>-5.92</v>
      </c>
      <c r="K28" s="189">
        <v>90.37</v>
      </c>
      <c r="L28" s="190">
        <f>K28*0.03937</f>
        <v>3.5578669000000005</v>
      </c>
      <c r="M28" s="188">
        <f>SUM(F28:H28)</f>
        <v>224.85300000000001</v>
      </c>
    </row>
    <row r="61" spans="5:5" x14ac:dyDescent="0.25">
      <c r="E61" t="s">
        <v>197</v>
      </c>
    </row>
  </sheetData>
  <mergeCells count="12">
    <mergeCell ref="G19:I19"/>
    <mergeCell ref="G20:I20"/>
    <mergeCell ref="G21:I21"/>
    <mergeCell ref="E23:E25"/>
    <mergeCell ref="F23:H23"/>
    <mergeCell ref="I23:L23"/>
    <mergeCell ref="A1:H1"/>
    <mergeCell ref="I1:J1"/>
    <mergeCell ref="K1:L1"/>
    <mergeCell ref="N1:O1"/>
    <mergeCell ref="A2:C2"/>
    <mergeCell ref="F2:H2"/>
  </mergeCells>
  <dataValidations count="3">
    <dataValidation type="list" allowBlank="1" showInputMessage="1" showErrorMessage="1" sqref="F5:F25 F29:F31">
      <formula1>$Y$3:$Y$6</formula1>
    </dataValidation>
    <dataValidation type="list" allowBlank="1" showInputMessage="1" showErrorMessage="1" sqref="E31:E32">
      <formula1>$X$4:$X$9</formula1>
    </dataValidation>
    <dataValidation type="list" allowBlank="1" showInputMessage="1" showErrorMessage="1" sqref="F32">
      <formula1>$Y$4:$Y$6</formula1>
    </dataValidation>
  </dataValidations>
  <pageMargins left="0.7" right="0.7" top="0.75" bottom="0.75" header="0.3" footer="0.3"/>
  <pageSetup paperSize="17" scale="7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WBSC1</vt:lpstr>
      <vt:lpstr>WBSC2</vt:lpstr>
      <vt:lpstr>WBSC3</vt:lpstr>
      <vt:lpstr>BSC4-H2</vt:lpstr>
      <vt:lpstr>BSC5-H2 </vt:lpstr>
      <vt:lpstr>W-BSC6</vt:lpstr>
      <vt:lpstr>BSC7-H2</vt:lpstr>
      <vt:lpstr>W-BSC8</vt:lpstr>
      <vt:lpstr>WBSC9</vt:lpstr>
      <vt:lpstr>WBSC10</vt:lpstr>
    </vt:vector>
  </TitlesOfParts>
  <Company>CALTECH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echavez</dc:creator>
  <cp:lastModifiedBy>Eduardo Chavez</cp:lastModifiedBy>
  <cp:lastPrinted>2011-11-14T20:03:25Z</cp:lastPrinted>
  <dcterms:created xsi:type="dcterms:W3CDTF">2010-05-13T18:49:13Z</dcterms:created>
  <dcterms:modified xsi:type="dcterms:W3CDTF">2013-06-07T21:55:14Z</dcterms:modified>
</cp:coreProperties>
</file>