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5" windowWidth="1759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<sst xmlns="http://schemas.openxmlformats.org/spreadsheetml/2006/main" count="121" uniqueCount="60">
  <si>
    <t>Signal Recycling Cavity Beam Parameters</t>
  </si>
  <si>
    <t>M. R. Smith</t>
  </si>
  <si>
    <t>H2</t>
  </si>
  <si>
    <t>IFO</t>
  </si>
  <si>
    <t>1/e^2 radius</t>
  </si>
  <si>
    <t>ZEMAX</t>
  </si>
  <si>
    <t>GLOBAL</t>
  </si>
  <si>
    <t>X</t>
  </si>
  <si>
    <t>Y</t>
  </si>
  <si>
    <t>Z</t>
  </si>
  <si>
    <t>OPTIC</t>
  </si>
  <si>
    <t>SR3</t>
  </si>
  <si>
    <t>SR2</t>
  </si>
  <si>
    <t>SRM</t>
  </si>
  <si>
    <t>ITMX-RADIUS</t>
  </si>
  <si>
    <t>distance</t>
  </si>
  <si>
    <t>SR2 AR scraper baffle</t>
  </si>
  <si>
    <t>SR2 HR scraper baffle</t>
  </si>
  <si>
    <t>HWSX M1</t>
  </si>
  <si>
    <t>HWSX M2</t>
  </si>
  <si>
    <t>HWSX M3</t>
  </si>
  <si>
    <t>HWSX M4</t>
  </si>
  <si>
    <t>HPXF1</t>
  </si>
  <si>
    <t>HWSX M5</t>
  </si>
  <si>
    <t>H1</t>
  </si>
  <si>
    <t>HPY_F1</t>
  </si>
  <si>
    <t>HPX_F1</t>
  </si>
  <si>
    <t>HWSY M1</t>
  </si>
  <si>
    <t>HWSY M2</t>
  </si>
  <si>
    <t>HWSY M3</t>
  </si>
  <si>
    <t>HWSY M4</t>
  </si>
  <si>
    <t>Hartmann Y</t>
  </si>
  <si>
    <t>Hartmann X</t>
  </si>
  <si>
    <t>WAIST AFTER HPXF1</t>
  </si>
  <si>
    <t>WAIST AFTER HPYF1</t>
  </si>
  <si>
    <t>WAIST AFTER HWSYM2</t>
  </si>
  <si>
    <t>BEAM WAIST AFTER SRM</t>
  </si>
  <si>
    <t>BEAM WAIST AFTER HWSXM1</t>
  </si>
  <si>
    <t>BEAM WAIST AFTER HPXF1</t>
  </si>
  <si>
    <t>BEAM WAIST AFTER SR2AR</t>
  </si>
  <si>
    <t>BEAM WAIST AFTER SR3</t>
  </si>
  <si>
    <t>L1</t>
  </si>
  <si>
    <t>Hartmann beam radius requirement</t>
  </si>
  <si>
    <t>Hartmann Baffle</t>
  </si>
  <si>
    <t>Baffle hole radius</t>
  </si>
  <si>
    <t>Height above table</t>
  </si>
  <si>
    <t>table height, global</t>
  </si>
  <si>
    <t>ITMX ELLIP BAFFLE</t>
  </si>
  <si>
    <t>FM</t>
  </si>
  <si>
    <t>ITM THICKNESS</t>
  </si>
  <si>
    <t>CP GAP</t>
  </si>
  <si>
    <t>CP THICKNESS</t>
  </si>
  <si>
    <t>BS HR</t>
  </si>
  <si>
    <t>BS THICKNESS</t>
  </si>
  <si>
    <t>BS ARS</t>
  </si>
  <si>
    <t>CP BACK</t>
  </si>
  <si>
    <t>BS AR</t>
  </si>
  <si>
    <t>1E-3 radius</t>
  </si>
  <si>
    <t>SR3 HR baffle</t>
  </si>
  <si>
    <t>SRM HR baffle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</si>
</sst>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Continuous"/>
    </xf>
    <xf numFmtId="164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0" borderId="14" xfId="0" applyFill="1" applyBorder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pane ySplit="10" topLeftCell="A81" activePane="bottomLeft" state="frozen"/>
      <selection pane="topLeft" activeCell="A1" sqref="A1"/>
      <selection pane="bottomLeft" activeCell="J99" sqref="J99"/>
    </sheetView>
  </sheetViews>
  <sheetFormatPr defaultColWidth="9.140625" defaultRowHeight="12.75"/>
  <cols>
    <col min="2" max="2" width="28.140625" style="0" customWidth="1"/>
    <col min="3" max="3" width="6.00390625" style="0" bestFit="1" customWidth="1"/>
    <col min="4" max="4" width="8.00390625" style="0" bestFit="1" customWidth="1"/>
    <col min="5" max="5" width="8.140625" style="0" bestFit="1" customWidth="1"/>
    <col min="6" max="6" width="7.57421875" style="0" bestFit="1" customWidth="1"/>
    <col min="7" max="7" width="8.140625" style="0" bestFit="1" customWidth="1"/>
    <col min="8" max="8" width="6.140625" style="0" bestFit="1" customWidth="1"/>
    <col min="9" max="9" width="9.57421875" style="0" bestFit="1" customWidth="1"/>
    <col min="10" max="10" width="12.00390625" style="0" bestFit="1" customWidth="1"/>
    <col min="11" max="11" width="12.00390625" style="0" customWidth="1"/>
    <col min="12" max="12" width="12.421875" style="0" customWidth="1"/>
    <col min="13" max="13" width="10.57421875" style="0" customWidth="1"/>
    <col min="14" max="14" width="12.28125" style="0" customWidth="1"/>
    <col min="15" max="15" width="9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s="1">
        <v>40814</v>
      </c>
    </row>
    <row r="6" spans="1:6" ht="12.75">
      <c r="A6" t="s">
        <v>46</v>
      </c>
      <c r="B6" s="2"/>
      <c r="C6" s="2">
        <v>-325</v>
      </c>
      <c r="D6" s="2"/>
      <c r="E6" s="2"/>
      <c r="F6" s="2"/>
    </row>
    <row r="7" spans="1:11" ht="12.75">
      <c r="A7" s="2"/>
      <c r="B7" s="2"/>
      <c r="C7" s="2"/>
      <c r="D7" s="2"/>
      <c r="E7" s="2"/>
      <c r="F7" s="2"/>
      <c r="J7" s="2"/>
      <c r="K7" s="2"/>
    </row>
    <row r="8" spans="1:11" ht="12.75">
      <c r="A8" s="14" t="s">
        <v>3</v>
      </c>
      <c r="B8" s="15" t="s">
        <v>10</v>
      </c>
      <c r="C8" s="15"/>
      <c r="D8" s="15"/>
      <c r="E8" s="15"/>
      <c r="F8" s="16"/>
      <c r="G8" s="16"/>
      <c r="H8" s="16"/>
      <c r="I8" s="16"/>
      <c r="J8" s="8"/>
      <c r="K8" s="40"/>
    </row>
    <row r="9" spans="1:12" ht="12.75">
      <c r="A9" s="8"/>
      <c r="B9" s="18"/>
      <c r="C9" s="3" t="s">
        <v>5</v>
      </c>
      <c r="D9" s="3"/>
      <c r="E9" s="3"/>
      <c r="F9" s="3" t="s">
        <v>6</v>
      </c>
      <c r="G9" s="3"/>
      <c r="H9" s="3"/>
      <c r="I9" s="13"/>
      <c r="J9" s="8"/>
      <c r="K9" s="8"/>
      <c r="L9" s="20"/>
    </row>
    <row r="10" spans="2:14" ht="39" thickBot="1">
      <c r="B10" s="19"/>
      <c r="C10" s="4" t="s">
        <v>7</v>
      </c>
      <c r="D10" s="4" t="s">
        <v>8</v>
      </c>
      <c r="E10" s="4" t="s">
        <v>9</v>
      </c>
      <c r="F10" s="4" t="s">
        <v>7</v>
      </c>
      <c r="G10" s="4" t="s">
        <v>8</v>
      </c>
      <c r="H10" s="4" t="s">
        <v>9</v>
      </c>
      <c r="I10" s="11" t="s">
        <v>15</v>
      </c>
      <c r="J10" s="7" t="s">
        <v>4</v>
      </c>
      <c r="K10" s="7" t="s">
        <v>57</v>
      </c>
      <c r="L10" s="36" t="s">
        <v>42</v>
      </c>
      <c r="M10" s="36" t="s">
        <v>44</v>
      </c>
      <c r="N10" s="36" t="s">
        <v>45</v>
      </c>
    </row>
    <row r="11" spans="1:12" ht="13.5" thickTop="1">
      <c r="A11" s="8" t="s">
        <v>2</v>
      </c>
      <c r="B11" s="6" t="s">
        <v>14</v>
      </c>
      <c r="C11" s="21">
        <v>80</v>
      </c>
      <c r="D11" s="21">
        <v>200</v>
      </c>
      <c r="E11" s="21">
        <v>9920.7</v>
      </c>
      <c r="F11" s="13">
        <f>E11</f>
        <v>9920.7</v>
      </c>
      <c r="G11" s="13">
        <f>D11</f>
        <v>200</v>
      </c>
      <c r="H11" s="13">
        <f>-C11</f>
        <v>-80</v>
      </c>
      <c r="I11" s="6"/>
      <c r="J11" s="17">
        <v>53.1</v>
      </c>
      <c r="K11" s="17"/>
      <c r="L11" s="17"/>
    </row>
    <row r="12" spans="1:12" ht="12.75">
      <c r="A12" s="8"/>
      <c r="B12" s="5" t="s">
        <v>49</v>
      </c>
      <c r="C12" s="5"/>
      <c r="D12" s="5"/>
      <c r="E12" s="5"/>
      <c r="F12" s="5"/>
      <c r="G12" s="5"/>
      <c r="H12" s="5"/>
      <c r="I12" s="5">
        <v>200</v>
      </c>
      <c r="J12" s="17"/>
      <c r="K12" s="17"/>
      <c r="L12" s="17"/>
    </row>
    <row r="13" spans="1:12" ht="12.75">
      <c r="A13" s="8"/>
      <c r="B13" s="5" t="s">
        <v>50</v>
      </c>
      <c r="C13" s="5"/>
      <c r="D13" s="5"/>
      <c r="E13" s="5"/>
      <c r="F13" s="5"/>
      <c r="G13" s="5"/>
      <c r="H13" s="5"/>
      <c r="I13" s="5">
        <v>20</v>
      </c>
      <c r="J13" s="17"/>
      <c r="K13" s="17"/>
      <c r="L13" s="17"/>
    </row>
    <row r="14" spans="1:12" ht="12.75">
      <c r="A14" s="8"/>
      <c r="B14" s="5" t="s">
        <v>51</v>
      </c>
      <c r="C14" s="5"/>
      <c r="D14" s="5"/>
      <c r="E14" s="5"/>
      <c r="F14" s="8"/>
      <c r="G14" s="8"/>
      <c r="H14" s="8"/>
      <c r="I14" s="5">
        <v>100</v>
      </c>
      <c r="J14" s="17"/>
      <c r="K14" s="17"/>
      <c r="L14" s="17"/>
    </row>
    <row r="15" spans="1:12" ht="12.75">
      <c r="A15" s="8"/>
      <c r="B15" s="5" t="s">
        <v>55</v>
      </c>
      <c r="C15" s="5">
        <f>-H15</f>
        <v>80</v>
      </c>
      <c r="D15" s="5">
        <f>G15</f>
        <v>200</v>
      </c>
      <c r="E15" s="5">
        <f>F15</f>
        <v>9600.7</v>
      </c>
      <c r="F15" s="5">
        <v>9600.7</v>
      </c>
      <c r="G15" s="5">
        <v>200</v>
      </c>
      <c r="H15" s="5">
        <v>-80</v>
      </c>
      <c r="I15" s="5"/>
      <c r="J15" s="17"/>
      <c r="K15" s="17"/>
      <c r="L15" s="17"/>
    </row>
    <row r="16" spans="1:12" ht="12.75">
      <c r="A16" s="8"/>
      <c r="B16" s="5" t="s">
        <v>48</v>
      </c>
      <c r="C16" s="5">
        <f>-H16</f>
        <v>80.4</v>
      </c>
      <c r="D16" s="5">
        <f>G16</f>
        <v>199.7</v>
      </c>
      <c r="E16" s="5">
        <f>F16</f>
        <v>9003.1</v>
      </c>
      <c r="F16" s="8">
        <v>9003.1</v>
      </c>
      <c r="G16" s="8">
        <v>199.7</v>
      </c>
      <c r="H16" s="8">
        <v>-80.4</v>
      </c>
      <c r="I16" s="5">
        <f>((C15-C16)^2+(D15-D16)^2+(E15-E16)^2)^0.5</f>
        <v>597.6002091699771</v>
      </c>
      <c r="J16" s="5">
        <f>((D13-D16)^2+(E13-E16)^2+(F13-F16)^2)^0.5</f>
        <v>12733.872125555527</v>
      </c>
      <c r="K16" s="41"/>
      <c r="L16" s="17"/>
    </row>
    <row r="17" spans="1:12" ht="12.75">
      <c r="A17" s="8"/>
      <c r="B17" s="5" t="s">
        <v>47</v>
      </c>
      <c r="C17" s="5">
        <v>89.5</v>
      </c>
      <c r="D17" s="5">
        <v>8220</v>
      </c>
      <c r="E17" s="5">
        <v>9125</v>
      </c>
      <c r="F17" s="5">
        <f>E17</f>
        <v>9125</v>
      </c>
      <c r="G17" s="5">
        <f>D17</f>
        <v>8220</v>
      </c>
      <c r="H17" s="5">
        <f>-C17</f>
        <v>-89.5</v>
      </c>
      <c r="I17" s="5">
        <f>((C16-C17)^2+(D16-D17)^2+(E16-E17)^2)^0.5</f>
        <v>8021.231483382087</v>
      </c>
      <c r="J17" s="17"/>
      <c r="K17" s="17"/>
      <c r="L17" s="17"/>
    </row>
    <row r="18" spans="1:12" ht="12.75">
      <c r="A18" s="8"/>
      <c r="B18" s="5" t="s">
        <v>52</v>
      </c>
      <c r="C18" s="5">
        <f>-H18</f>
        <v>90.7</v>
      </c>
      <c r="D18" s="5">
        <f>G18</f>
        <v>9096.1</v>
      </c>
      <c r="E18" s="5">
        <f>F18</f>
        <v>9139.1</v>
      </c>
      <c r="F18" s="8">
        <v>9139.1</v>
      </c>
      <c r="G18" s="8">
        <v>9096.1</v>
      </c>
      <c r="H18" s="8">
        <v>-90.7</v>
      </c>
      <c r="I18" s="5">
        <f>((C17-C18)^2+(D17-D18)^2+(E17-E18)^2)^0.5</f>
        <v>876.2142774458772</v>
      </c>
      <c r="J18" s="17"/>
      <c r="K18" s="17"/>
      <c r="L18" s="17"/>
    </row>
    <row r="19" spans="1:12" ht="12.75">
      <c r="A19" s="8"/>
      <c r="B19" s="5" t="s">
        <v>53</v>
      </c>
      <c r="C19" s="5"/>
      <c r="D19" s="5"/>
      <c r="E19" s="5"/>
      <c r="F19" s="8"/>
      <c r="G19" s="8"/>
      <c r="H19" s="8"/>
      <c r="I19" s="8">
        <v>65.9</v>
      </c>
      <c r="J19" s="17"/>
      <c r="K19" s="17"/>
      <c r="L19" s="17"/>
    </row>
    <row r="20" spans="1:12" ht="12.75">
      <c r="A20" s="8"/>
      <c r="B20" s="5" t="s">
        <v>54</v>
      </c>
      <c r="C20" s="5">
        <f>-H20</f>
        <v>90.5</v>
      </c>
      <c r="D20" s="5">
        <f>G20</f>
        <v>9159.6</v>
      </c>
      <c r="E20" s="5">
        <f>F20</f>
        <v>9121.6</v>
      </c>
      <c r="F20" s="8">
        <v>9121.6</v>
      </c>
      <c r="G20" s="8">
        <v>9159.6</v>
      </c>
      <c r="H20" s="8">
        <v>-90.5</v>
      </c>
      <c r="I20" s="5"/>
      <c r="J20" s="17"/>
      <c r="K20" s="17"/>
      <c r="L20" s="17"/>
    </row>
    <row r="21" spans="1:14" ht="12.75">
      <c r="A21" s="8"/>
      <c r="B21" s="42" t="s">
        <v>58</v>
      </c>
      <c r="C21" s="42"/>
      <c r="D21" s="42"/>
      <c r="E21" s="42"/>
      <c r="F21" s="43"/>
      <c r="G21" s="43"/>
      <c r="H21" s="43"/>
      <c r="I21" s="42"/>
      <c r="J21" s="44">
        <v>54.3</v>
      </c>
      <c r="K21" s="45">
        <v>101</v>
      </c>
      <c r="L21" s="45">
        <v>85</v>
      </c>
      <c r="M21" s="46">
        <f>265/2</f>
        <v>132.5</v>
      </c>
      <c r="N21" s="46"/>
    </row>
    <row r="22" spans="1:12" ht="12.75">
      <c r="A22" s="8"/>
      <c r="B22" s="8" t="s">
        <v>11</v>
      </c>
      <c r="C22" s="5">
        <v>113.4168756</v>
      </c>
      <c r="D22" s="5">
        <v>29261.5</v>
      </c>
      <c r="E22" s="5">
        <v>9407.881836</v>
      </c>
      <c r="F22" s="5">
        <f>E22</f>
        <v>9407.881836</v>
      </c>
      <c r="G22" s="5">
        <f>D22</f>
        <v>29261.5</v>
      </c>
      <c r="H22" s="5">
        <f>-C22</f>
        <v>-113.4168756</v>
      </c>
      <c r="I22" s="5">
        <f>((C20-C22)^2+(D20-D22)^2+(E20-E22)^2)^0.5</f>
        <v>20103.95150418969</v>
      </c>
      <c r="J22" s="12">
        <v>54.3</v>
      </c>
      <c r="K22" s="12"/>
      <c r="L22" s="8"/>
    </row>
    <row r="23" spans="1:14" ht="12.75">
      <c r="A23" s="8"/>
      <c r="B23" s="43" t="s">
        <v>17</v>
      </c>
      <c r="C23" s="43">
        <v>131.84</v>
      </c>
      <c r="D23" s="43">
        <v>13949</v>
      </c>
      <c r="E23" s="43">
        <f>8708.2+10</f>
        <v>8718.2</v>
      </c>
      <c r="F23" s="42">
        <f>E23</f>
        <v>8718.2</v>
      </c>
      <c r="G23" s="42">
        <f>D23</f>
        <v>13949</v>
      </c>
      <c r="H23" s="42">
        <f>-C23</f>
        <v>-131.84</v>
      </c>
      <c r="I23" s="42">
        <f>((C22-C23)^2+(D22-D23)^2+(E22-E23)^2)^0.5</f>
        <v>15328.034991362101</v>
      </c>
      <c r="J23" s="44">
        <v>7.99</v>
      </c>
      <c r="K23" s="44">
        <v>16</v>
      </c>
      <c r="L23" s="42">
        <v>36</v>
      </c>
      <c r="M23" s="46">
        <v>42</v>
      </c>
      <c r="N23" s="47">
        <f>H23-$C$6</f>
        <v>193.16</v>
      </c>
    </row>
    <row r="24" spans="1:12" ht="12.75">
      <c r="A24" s="8"/>
      <c r="B24" s="8" t="s">
        <v>12</v>
      </c>
      <c r="C24" s="5">
        <v>131.0908866</v>
      </c>
      <c r="D24" s="5">
        <v>13269.99997</v>
      </c>
      <c r="E24" s="5">
        <v>8682.965966</v>
      </c>
      <c r="F24" s="5">
        <f>E24</f>
        <v>8682.965966</v>
      </c>
      <c r="G24" s="5">
        <f>D24</f>
        <v>13269.99997</v>
      </c>
      <c r="H24" s="5">
        <f>-C24</f>
        <v>-131.0908866</v>
      </c>
      <c r="I24" s="5">
        <f>((C23-C24)^2+(D23-D24)^2+(E23-E24)^2)^0.5</f>
        <v>679.9139938718714</v>
      </c>
      <c r="J24" s="12">
        <v>6.65</v>
      </c>
      <c r="K24" s="12"/>
      <c r="L24" s="5"/>
    </row>
    <row r="25" spans="1:14" ht="12.75">
      <c r="A25" s="8"/>
      <c r="B25" s="43" t="s">
        <v>16</v>
      </c>
      <c r="C25" s="43">
        <v>136.241</v>
      </c>
      <c r="D25" s="43">
        <v>12570</v>
      </c>
      <c r="E25" s="43">
        <v>8680.965</v>
      </c>
      <c r="F25" s="42">
        <f>E25</f>
        <v>8680.965</v>
      </c>
      <c r="G25" s="42">
        <f>D25</f>
        <v>12570</v>
      </c>
      <c r="H25" s="42">
        <f>-C25</f>
        <v>-136.241</v>
      </c>
      <c r="I25" s="42"/>
      <c r="J25" s="44">
        <v>4.22</v>
      </c>
      <c r="K25" s="44">
        <v>6.4</v>
      </c>
      <c r="L25" s="42">
        <v>30</v>
      </c>
      <c r="M25" s="46">
        <v>30</v>
      </c>
      <c r="N25" s="46"/>
    </row>
    <row r="26" spans="1:14" ht="12.75">
      <c r="A26" s="8"/>
      <c r="B26" s="43" t="s">
        <v>59</v>
      </c>
      <c r="C26" s="43"/>
      <c r="D26" s="43"/>
      <c r="E26" s="43"/>
      <c r="F26" s="42"/>
      <c r="G26" s="42"/>
      <c r="H26" s="42"/>
      <c r="I26" s="42"/>
      <c r="J26" s="44"/>
      <c r="K26" s="44"/>
      <c r="L26" s="42"/>
      <c r="M26" s="46">
        <v>14</v>
      </c>
      <c r="N26" s="46"/>
    </row>
    <row r="27" spans="1:12" ht="12.75">
      <c r="A27" s="8"/>
      <c r="B27" s="8" t="s">
        <v>13</v>
      </c>
      <c r="C27" s="8">
        <v>149.105</v>
      </c>
      <c r="D27" s="8">
        <v>29222.6</v>
      </c>
      <c r="E27" s="8">
        <v>8923.956</v>
      </c>
      <c r="F27" s="5">
        <f>E27</f>
        <v>8923.956</v>
      </c>
      <c r="G27" s="5">
        <f>D27</f>
        <v>29222.6</v>
      </c>
      <c r="H27" s="5">
        <f>-C27</f>
        <v>-149.105</v>
      </c>
      <c r="I27" s="5">
        <f>((C24-C27)^2+(D24-D27)^2+(E24-E27)^2)^0.5</f>
        <v>15954.430369710002</v>
      </c>
      <c r="J27" s="12">
        <v>2.67</v>
      </c>
      <c r="K27" s="12"/>
      <c r="L27" s="8"/>
    </row>
    <row r="28" spans="1:12" ht="12.75">
      <c r="A28" s="8"/>
      <c r="B28" s="25" t="s">
        <v>36</v>
      </c>
      <c r="C28" s="23"/>
      <c r="D28" s="23"/>
      <c r="E28" s="23"/>
      <c r="F28" s="25"/>
      <c r="G28" s="25"/>
      <c r="H28" s="25"/>
      <c r="I28" s="25">
        <v>24840</v>
      </c>
      <c r="J28" s="24">
        <v>1.29</v>
      </c>
      <c r="K28" s="24"/>
      <c r="L28" s="8"/>
    </row>
    <row r="29" spans="1:12" ht="12.75">
      <c r="A29" s="8"/>
      <c r="B29" s="8"/>
      <c r="C29" s="8"/>
      <c r="D29" s="8"/>
      <c r="E29" s="8"/>
      <c r="F29" s="5"/>
      <c r="G29" s="5"/>
      <c r="H29" s="5"/>
      <c r="I29" s="5"/>
      <c r="J29" s="12"/>
      <c r="K29" s="12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5"/>
      <c r="J30" s="12"/>
      <c r="K30" s="12"/>
      <c r="L30" s="8"/>
    </row>
    <row r="31" spans="1:12" ht="12.75">
      <c r="A31" s="8"/>
      <c r="B31" s="22" t="s">
        <v>32</v>
      </c>
      <c r="C31" s="8"/>
      <c r="D31" s="8"/>
      <c r="E31" s="8"/>
      <c r="F31" s="8"/>
      <c r="G31" s="8"/>
      <c r="H31" s="8"/>
      <c r="I31" s="5"/>
      <c r="J31" s="12"/>
      <c r="K31" s="12"/>
      <c r="L31" s="8"/>
    </row>
    <row r="32" spans="1:12" ht="12.75">
      <c r="A32" s="8"/>
      <c r="B32" s="32" t="s">
        <v>39</v>
      </c>
      <c r="C32" s="31"/>
      <c r="D32" s="31"/>
      <c r="E32" s="31"/>
      <c r="F32" s="31"/>
      <c r="G32" s="31"/>
      <c r="H32" s="31"/>
      <c r="I32" s="32">
        <v>1801</v>
      </c>
      <c r="J32" s="33">
        <v>0.094</v>
      </c>
      <c r="K32" s="33"/>
      <c r="L32" s="8"/>
    </row>
    <row r="33" spans="1:12" ht="12.75">
      <c r="A33" s="8"/>
      <c r="B33" s="8" t="s">
        <v>18</v>
      </c>
      <c r="C33" s="8">
        <v>138.5</v>
      </c>
      <c r="D33" s="8">
        <v>12373.3</v>
      </c>
      <c r="E33" s="8">
        <v>8642.5</v>
      </c>
      <c r="F33" s="5">
        <f>E33</f>
        <v>8642.5</v>
      </c>
      <c r="G33" s="5">
        <f>D33</f>
        <v>12373.3</v>
      </c>
      <c r="H33" s="5">
        <f>-C33</f>
        <v>-138.5</v>
      </c>
      <c r="I33" s="5"/>
      <c r="J33" s="12">
        <v>3.51</v>
      </c>
      <c r="K33" s="12"/>
      <c r="L33" s="8"/>
    </row>
    <row r="34" spans="1:12" ht="12.75">
      <c r="A34" s="8"/>
      <c r="B34" s="25" t="s">
        <v>37</v>
      </c>
      <c r="C34" s="23"/>
      <c r="D34" s="23"/>
      <c r="E34" s="23"/>
      <c r="F34" s="25"/>
      <c r="G34" s="25"/>
      <c r="H34" s="23"/>
      <c r="I34" s="25">
        <v>978.101</v>
      </c>
      <c r="J34" s="26">
        <v>0.094</v>
      </c>
      <c r="K34" s="26"/>
      <c r="L34" s="8"/>
    </row>
    <row r="35" spans="1:13" s="37" customFormat="1" ht="12.75">
      <c r="A35" s="28"/>
      <c r="B35" s="29" t="s">
        <v>43</v>
      </c>
      <c r="C35" s="28">
        <v>138.8</v>
      </c>
      <c r="D35" s="28">
        <v>12373</v>
      </c>
      <c r="E35" s="28">
        <v>9404</v>
      </c>
      <c r="F35" s="5">
        <f aca="true" t="shared" si="0" ref="F35:F41">E35</f>
        <v>9404</v>
      </c>
      <c r="G35" s="5">
        <f>D35</f>
        <v>12373</v>
      </c>
      <c r="H35" s="5">
        <f>-C35</f>
        <v>-138.8</v>
      </c>
      <c r="I35" s="5">
        <f>((C33-C35)^2+(D33-D35)^2+(E33-E35)^2)^0.5</f>
        <v>761.5001181877781</v>
      </c>
      <c r="J35" s="30">
        <v>0.783</v>
      </c>
      <c r="K35" s="30"/>
      <c r="L35" s="5">
        <v>36</v>
      </c>
      <c r="M35">
        <v>36</v>
      </c>
    </row>
    <row r="36" spans="1:12" ht="12.75">
      <c r="A36" s="8"/>
      <c r="B36" s="8" t="s">
        <v>19</v>
      </c>
      <c r="C36" s="8">
        <v>138.5</v>
      </c>
      <c r="D36" s="8">
        <v>12373.3</v>
      </c>
      <c r="E36" s="8">
        <v>9636.2</v>
      </c>
      <c r="F36" s="5">
        <f t="shared" si="0"/>
        <v>9636.2</v>
      </c>
      <c r="G36" s="5">
        <f>D36</f>
        <v>12373.3</v>
      </c>
      <c r="H36" s="5">
        <f>-C36</f>
        <v>-138.5</v>
      </c>
      <c r="I36" s="5"/>
      <c r="J36" s="12">
        <v>0.11</v>
      </c>
      <c r="K36" s="12"/>
      <c r="L36" s="8"/>
    </row>
    <row r="37" spans="1:12" ht="12.75">
      <c r="A37" s="8"/>
      <c r="B37" s="8" t="s">
        <v>20</v>
      </c>
      <c r="C37" s="8">
        <v>138.5</v>
      </c>
      <c r="D37" s="8">
        <v>12823.3</v>
      </c>
      <c r="E37" s="8">
        <v>9636.2</v>
      </c>
      <c r="F37" s="5">
        <f t="shared" si="0"/>
        <v>9636.2</v>
      </c>
      <c r="G37" s="5">
        <f>D37</f>
        <v>12823.3</v>
      </c>
      <c r="H37" s="5">
        <f>-C37</f>
        <v>-138.5</v>
      </c>
      <c r="I37" s="5"/>
      <c r="J37" s="12">
        <v>1.67</v>
      </c>
      <c r="K37" s="12"/>
      <c r="L37" s="8"/>
    </row>
    <row r="38" spans="1:12" ht="12.75">
      <c r="A38" s="8"/>
      <c r="B38" s="8" t="s">
        <v>21</v>
      </c>
      <c r="C38" s="8">
        <v>138.5</v>
      </c>
      <c r="D38" s="8">
        <v>12823.3</v>
      </c>
      <c r="E38" s="8">
        <v>8454.5</v>
      </c>
      <c r="F38" s="5">
        <f t="shared" si="0"/>
        <v>8454.5</v>
      </c>
      <c r="G38" s="5">
        <f>D38</f>
        <v>12823.3</v>
      </c>
      <c r="H38" s="5">
        <f>-C38</f>
        <v>-138.5</v>
      </c>
      <c r="I38" s="5"/>
      <c r="J38" s="12">
        <v>5.91</v>
      </c>
      <c r="K38" s="12"/>
      <c r="L38" s="8"/>
    </row>
    <row r="39" spans="1:12" ht="12.75">
      <c r="A39" s="8"/>
      <c r="B39" s="8" t="s">
        <v>22</v>
      </c>
      <c r="C39" s="8">
        <v>138.5</v>
      </c>
      <c r="D39" s="8">
        <v>12972.03</v>
      </c>
      <c r="E39" s="8">
        <v>10154.5</v>
      </c>
      <c r="F39" s="5">
        <f t="shared" si="0"/>
        <v>10154.5</v>
      </c>
      <c r="G39" s="5">
        <f>D39</f>
        <v>12972.03</v>
      </c>
      <c r="H39" s="5">
        <f>-C39</f>
        <v>-138.5</v>
      </c>
      <c r="I39" s="5"/>
      <c r="J39" s="12">
        <v>12.04</v>
      </c>
      <c r="K39" s="12"/>
      <c r="L39" s="8"/>
    </row>
    <row r="40" spans="1:12" ht="12.75">
      <c r="A40" s="8"/>
      <c r="B40" s="32" t="s">
        <v>38</v>
      </c>
      <c r="C40" s="31"/>
      <c r="D40" s="31"/>
      <c r="E40" s="31"/>
      <c r="F40" s="32"/>
      <c r="G40" s="32"/>
      <c r="H40" s="32"/>
      <c r="I40" s="32">
        <v>2713</v>
      </c>
      <c r="J40" s="33">
        <v>0.076</v>
      </c>
      <c r="K40" s="33"/>
      <c r="L40" s="8"/>
    </row>
    <row r="41" spans="1:12" ht="12.75">
      <c r="A41" s="8"/>
      <c r="B41" s="8" t="s">
        <v>23</v>
      </c>
      <c r="C41" s="8">
        <v>138.5</v>
      </c>
      <c r="D41" s="8">
        <v>13051.2</v>
      </c>
      <c r="E41" s="8">
        <v>9354.5</v>
      </c>
      <c r="F41" s="5">
        <f t="shared" si="0"/>
        <v>9354.5</v>
      </c>
      <c r="G41" s="5">
        <f>D41</f>
        <v>13051.2</v>
      </c>
      <c r="H41" s="5">
        <f>-C41</f>
        <v>-138.5</v>
      </c>
      <c r="I41" s="5"/>
      <c r="J41" s="12">
        <v>8.471</v>
      </c>
      <c r="K41" s="12"/>
      <c r="L41" s="8"/>
    </row>
    <row r="42" spans="1:12" ht="12.75">
      <c r="A42" s="8"/>
      <c r="B42" s="8"/>
      <c r="C42" s="8"/>
      <c r="D42" s="8"/>
      <c r="E42" s="8"/>
      <c r="F42" s="5"/>
      <c r="G42" s="5"/>
      <c r="H42" s="5"/>
      <c r="I42" s="5"/>
      <c r="J42" s="12"/>
      <c r="K42" s="12"/>
      <c r="L42" s="8"/>
    </row>
    <row r="43" spans="1:12" ht="12.75">
      <c r="A43" s="8"/>
      <c r="B43" s="22" t="s">
        <v>31</v>
      </c>
      <c r="C43" s="5"/>
      <c r="D43" s="5"/>
      <c r="E43" s="5"/>
      <c r="F43" s="5"/>
      <c r="G43" s="5"/>
      <c r="H43" s="5"/>
      <c r="I43" s="5"/>
      <c r="J43" s="8"/>
      <c r="K43" s="8"/>
      <c r="L43" s="8"/>
    </row>
    <row r="44" spans="1:12" ht="12.75">
      <c r="A44" s="8"/>
      <c r="B44" s="25" t="s">
        <v>40</v>
      </c>
      <c r="C44" s="25"/>
      <c r="D44" s="25"/>
      <c r="E44" s="25"/>
      <c r="F44" s="27"/>
      <c r="G44" s="25"/>
      <c r="H44" s="25"/>
      <c r="I44" s="25">
        <v>18240</v>
      </c>
      <c r="J44" s="24">
        <v>0.114</v>
      </c>
      <c r="K44" s="24"/>
      <c r="L44" s="8"/>
    </row>
    <row r="45" spans="1:12" ht="12.75">
      <c r="A45" s="8"/>
      <c r="B45" s="8" t="s">
        <v>27</v>
      </c>
      <c r="C45" s="5">
        <v>132</v>
      </c>
      <c r="D45" s="5">
        <v>13507.1</v>
      </c>
      <c r="E45" s="5">
        <v>8773.6</v>
      </c>
      <c r="F45" s="5">
        <f>E45</f>
        <v>8773.6</v>
      </c>
      <c r="G45" s="5">
        <f>D45</f>
        <v>13507.1</v>
      </c>
      <c r="H45" s="5">
        <f>-C45</f>
        <v>-132</v>
      </c>
      <c r="I45" s="5"/>
      <c r="J45" s="8">
        <v>1.555</v>
      </c>
      <c r="K45" s="8"/>
      <c r="L45" s="8"/>
    </row>
    <row r="46" spans="1:12" ht="12.75">
      <c r="A46" s="8"/>
      <c r="B46" s="8" t="s">
        <v>28</v>
      </c>
      <c r="C46" s="5">
        <v>135</v>
      </c>
      <c r="D46" s="5">
        <v>13507.1</v>
      </c>
      <c r="E46" s="5">
        <v>9323.6</v>
      </c>
      <c r="F46" s="5">
        <f>E46</f>
        <v>9323.6</v>
      </c>
      <c r="G46" s="5">
        <f>D46</f>
        <v>13507.1</v>
      </c>
      <c r="H46" s="5">
        <f>-C46</f>
        <v>-135</v>
      </c>
      <c r="I46" s="5"/>
      <c r="J46" s="8">
        <v>1.21</v>
      </c>
      <c r="K46" s="8"/>
      <c r="L46" s="8"/>
    </row>
    <row r="47" spans="1:12" ht="12.75">
      <c r="A47" s="8"/>
      <c r="B47" s="8" t="s">
        <v>25</v>
      </c>
      <c r="C47" s="5">
        <v>135</v>
      </c>
      <c r="D47" s="5">
        <v>13576.8</v>
      </c>
      <c r="E47" s="5">
        <v>8892</v>
      </c>
      <c r="F47" s="5">
        <f>E47</f>
        <v>8892</v>
      </c>
      <c r="G47" s="5">
        <f>D47</f>
        <v>13576.8</v>
      </c>
      <c r="H47" s="5">
        <f>-C47</f>
        <v>-135</v>
      </c>
      <c r="I47" s="5"/>
      <c r="J47" s="8">
        <v>0.956</v>
      </c>
      <c r="K47" s="8"/>
      <c r="L47" s="8"/>
    </row>
    <row r="48" spans="1:12" ht="12.75">
      <c r="A48" s="8"/>
      <c r="B48" s="31" t="s">
        <v>34</v>
      </c>
      <c r="C48" s="31"/>
      <c r="D48" s="31"/>
      <c r="E48" s="31"/>
      <c r="F48" s="32"/>
      <c r="G48" s="32"/>
      <c r="H48" s="32"/>
      <c r="I48" s="32">
        <v>632</v>
      </c>
      <c r="J48" s="31">
        <v>0.928</v>
      </c>
      <c r="K48" s="31"/>
      <c r="L48" s="8"/>
    </row>
    <row r="49" spans="1:12" ht="12.75">
      <c r="A49" s="8"/>
      <c r="B49" s="8" t="s">
        <v>29</v>
      </c>
      <c r="C49" s="5">
        <v>135</v>
      </c>
      <c r="D49" s="5">
        <v>13651.9</v>
      </c>
      <c r="E49" s="5">
        <v>9852</v>
      </c>
      <c r="F49" s="5">
        <f>E49</f>
        <v>9852</v>
      </c>
      <c r="G49" s="5">
        <f>D49</f>
        <v>13651.9</v>
      </c>
      <c r="H49" s="5">
        <f>-C49</f>
        <v>-135</v>
      </c>
      <c r="I49" s="5"/>
      <c r="J49" s="8">
        <v>0.936</v>
      </c>
      <c r="K49" s="8"/>
      <c r="L49" s="8"/>
    </row>
    <row r="50" spans="1:12" ht="12.75">
      <c r="A50" s="8"/>
      <c r="B50" s="8" t="s">
        <v>30</v>
      </c>
      <c r="C50" s="5">
        <v>135</v>
      </c>
      <c r="D50" s="5">
        <v>13588.6</v>
      </c>
      <c r="E50" s="5">
        <v>9601.6</v>
      </c>
      <c r="F50" s="5">
        <f>E50</f>
        <v>9601.6</v>
      </c>
      <c r="G50" s="5">
        <f>D50</f>
        <v>13588.6</v>
      </c>
      <c r="H50" s="5">
        <f>-C50</f>
        <v>-135</v>
      </c>
      <c r="I50" s="5"/>
      <c r="J50" s="8">
        <v>0.952</v>
      </c>
      <c r="K50" s="8"/>
      <c r="L50" s="8"/>
    </row>
    <row r="51" spans="1:12" ht="12.75">
      <c r="A51" s="8"/>
      <c r="B51" s="5"/>
      <c r="C51" s="5"/>
      <c r="D51" s="5"/>
      <c r="E51" s="5"/>
      <c r="F51" s="5"/>
      <c r="G51" s="5"/>
      <c r="H51" s="5"/>
      <c r="I51" s="5"/>
      <c r="J51" s="8"/>
      <c r="K51" s="8"/>
      <c r="L51" s="8"/>
    </row>
    <row r="52" spans="1:12" ht="12.75">
      <c r="A52" s="8" t="s">
        <v>24</v>
      </c>
      <c r="B52" s="5"/>
      <c r="C52" s="5"/>
      <c r="D52" s="5"/>
      <c r="E52" s="5"/>
      <c r="F52" s="5"/>
      <c r="G52" s="5"/>
      <c r="H52" s="5"/>
      <c r="I52" s="5"/>
      <c r="J52" s="8"/>
      <c r="K52" s="8"/>
      <c r="L52" s="8"/>
    </row>
    <row r="53" spans="1:13" ht="12.75">
      <c r="A53" s="8"/>
      <c r="B53" s="5" t="s">
        <v>14</v>
      </c>
      <c r="C53" s="21">
        <v>80</v>
      </c>
      <c r="D53" s="21">
        <v>-200</v>
      </c>
      <c r="E53" s="21">
        <v>4998</v>
      </c>
      <c r="F53" s="13">
        <f>E53</f>
        <v>4998</v>
      </c>
      <c r="G53" s="13">
        <f>D53</f>
        <v>-200</v>
      </c>
      <c r="H53" s="13">
        <f>-C53</f>
        <v>-80</v>
      </c>
      <c r="I53" s="5"/>
      <c r="J53" s="12">
        <v>53.162</v>
      </c>
      <c r="K53" s="12"/>
      <c r="L53" s="48"/>
      <c r="M53" s="37"/>
    </row>
    <row r="54" spans="1:13" ht="12.75">
      <c r="A54" s="8"/>
      <c r="B54" s="5" t="s">
        <v>49</v>
      </c>
      <c r="C54" s="5"/>
      <c r="D54" s="5"/>
      <c r="E54" s="5"/>
      <c r="F54" s="5"/>
      <c r="G54" s="5"/>
      <c r="H54" s="5"/>
      <c r="I54" s="5">
        <v>200</v>
      </c>
      <c r="J54" s="17"/>
      <c r="K54" s="17"/>
      <c r="L54" s="28"/>
      <c r="M54" s="37"/>
    </row>
    <row r="55" spans="1:13" ht="12.75">
      <c r="A55" s="8"/>
      <c r="B55" s="5" t="s">
        <v>50</v>
      </c>
      <c r="C55" s="5"/>
      <c r="D55" s="5"/>
      <c r="E55" s="5"/>
      <c r="F55" s="5"/>
      <c r="G55" s="5"/>
      <c r="H55" s="5"/>
      <c r="I55" s="5">
        <v>20</v>
      </c>
      <c r="J55" s="17"/>
      <c r="K55" s="17"/>
      <c r="L55" s="49"/>
      <c r="M55" s="37"/>
    </row>
    <row r="56" spans="1:13" ht="12.75">
      <c r="A56" s="8"/>
      <c r="B56" s="5" t="s">
        <v>51</v>
      </c>
      <c r="C56" s="5"/>
      <c r="D56" s="5"/>
      <c r="E56" s="5"/>
      <c r="F56" s="8"/>
      <c r="G56" s="8"/>
      <c r="H56" s="8"/>
      <c r="I56" s="5">
        <v>100</v>
      </c>
      <c r="J56" s="17"/>
      <c r="K56" s="17"/>
      <c r="L56" s="49"/>
      <c r="M56" s="37"/>
    </row>
    <row r="57" spans="1:13" ht="12.75">
      <c r="A57" s="8"/>
      <c r="B57" s="5" t="s">
        <v>55</v>
      </c>
      <c r="C57" s="5">
        <f>-H57</f>
        <v>80</v>
      </c>
      <c r="D57" s="5">
        <f>G57</f>
        <v>-200</v>
      </c>
      <c r="E57" s="5">
        <f>F57</f>
        <v>4778</v>
      </c>
      <c r="F57" s="5">
        <v>4778</v>
      </c>
      <c r="G57" s="5">
        <v>-200</v>
      </c>
      <c r="H57" s="5">
        <v>-80</v>
      </c>
      <c r="I57" s="5"/>
      <c r="J57" s="17"/>
      <c r="K57" s="17"/>
      <c r="L57" s="49"/>
      <c r="M57" s="37"/>
    </row>
    <row r="58" spans="1:13" ht="12.75">
      <c r="A58" s="8"/>
      <c r="B58" s="5" t="s">
        <v>47</v>
      </c>
      <c r="C58" s="5">
        <v>82.4</v>
      </c>
      <c r="D58" s="5">
        <v>-202.5</v>
      </c>
      <c r="E58" s="5">
        <v>750</v>
      </c>
      <c r="F58" s="5">
        <f>E58</f>
        <v>750</v>
      </c>
      <c r="G58" s="5">
        <f>D58</f>
        <v>-202.5</v>
      </c>
      <c r="H58" s="5">
        <f>-C58</f>
        <v>-82.4</v>
      </c>
      <c r="I58" s="5">
        <f>((C57-C58)^2+(D57-D58)^2+(E57-E58)^2)^0.5</f>
        <v>4028.001490814024</v>
      </c>
      <c r="J58" s="17"/>
      <c r="K58" s="17"/>
      <c r="L58" s="49"/>
      <c r="M58" s="37"/>
    </row>
    <row r="59" spans="1:12" ht="12.75">
      <c r="A59" s="8"/>
      <c r="B59" s="5" t="s">
        <v>56</v>
      </c>
      <c r="C59" s="5">
        <f>-H59</f>
        <v>82.9</v>
      </c>
      <c r="D59" s="5">
        <f>G59</f>
        <v>-202.6</v>
      </c>
      <c r="E59" s="5">
        <f>F59</f>
        <v>-139.4</v>
      </c>
      <c r="F59" s="8">
        <v>-139.4</v>
      </c>
      <c r="G59" s="8">
        <v>-202.6</v>
      </c>
      <c r="H59" s="8">
        <v>-82.9</v>
      </c>
      <c r="I59" s="5">
        <f>((C58-C59)^2+(D58-D59)^2+(E58-E59)^2)^0.5</f>
        <v>889.4001461659426</v>
      </c>
      <c r="J59" s="17"/>
      <c r="K59" s="17"/>
      <c r="L59" s="17"/>
    </row>
    <row r="60" spans="1:12" ht="12.75">
      <c r="A60" s="8"/>
      <c r="B60" s="5" t="s">
        <v>53</v>
      </c>
      <c r="C60" s="5"/>
      <c r="D60" s="5"/>
      <c r="E60" s="5"/>
      <c r="F60" s="8"/>
      <c r="G60" s="8"/>
      <c r="H60" s="8"/>
      <c r="I60" s="8">
        <v>65.8</v>
      </c>
      <c r="J60" s="17"/>
      <c r="K60" s="17"/>
      <c r="L60" s="17"/>
    </row>
    <row r="61" spans="1:12" ht="12.75">
      <c r="A61" s="8"/>
      <c r="B61" s="5" t="s">
        <v>54</v>
      </c>
      <c r="C61" s="5">
        <f>-H61</f>
        <v>82.9</v>
      </c>
      <c r="D61" s="5">
        <f>G61</f>
        <v>-247.9</v>
      </c>
      <c r="E61" s="5">
        <f>F61</f>
        <v>-184.8</v>
      </c>
      <c r="F61" s="8">
        <v>-184.8</v>
      </c>
      <c r="G61" s="8">
        <v>-247.9</v>
      </c>
      <c r="H61" s="8">
        <v>-82.9</v>
      </c>
      <c r="I61" s="5"/>
      <c r="J61" s="17"/>
      <c r="K61" s="17"/>
      <c r="L61" s="17"/>
    </row>
    <row r="62" spans="1:14" ht="12.75">
      <c r="A62" s="8"/>
      <c r="B62" s="42" t="s">
        <v>58</v>
      </c>
      <c r="C62" s="42"/>
      <c r="D62" s="42"/>
      <c r="E62" s="42"/>
      <c r="F62" s="43"/>
      <c r="G62" s="43"/>
      <c r="H62" s="43"/>
      <c r="I62" s="42"/>
      <c r="J62" s="44">
        <v>54.3</v>
      </c>
      <c r="K62" s="45">
        <v>101</v>
      </c>
      <c r="L62" s="45">
        <v>85</v>
      </c>
      <c r="M62" s="46">
        <f>265/2</f>
        <v>132.5</v>
      </c>
      <c r="N62" s="46"/>
    </row>
    <row r="63" spans="1:12" ht="12.75">
      <c r="A63" s="8"/>
      <c r="B63" s="5" t="s">
        <v>11</v>
      </c>
      <c r="C63" s="5">
        <v>94.50340796</v>
      </c>
      <c r="D63" s="5">
        <v>-19615.89999</v>
      </c>
      <c r="E63" s="5">
        <v>-175.5372218</v>
      </c>
      <c r="F63" s="5">
        <f>E63</f>
        <v>-175.5372218</v>
      </c>
      <c r="G63" s="5">
        <f>D63</f>
        <v>-19615.89999</v>
      </c>
      <c r="H63" s="5">
        <f>-C63</f>
        <v>-94.50340796</v>
      </c>
      <c r="I63" s="5">
        <f>((C61-C63)^2+(D61-D63)^2+(E61-E63)^2)^0.5</f>
        <v>19368.00568078129</v>
      </c>
      <c r="J63" s="12">
        <v>54.144</v>
      </c>
      <c r="K63" s="12"/>
      <c r="L63" s="8"/>
    </row>
    <row r="64" spans="1:14" ht="12.75">
      <c r="A64" s="8"/>
      <c r="B64" s="43" t="s">
        <v>17</v>
      </c>
      <c r="C64" s="42">
        <v>104.118</v>
      </c>
      <c r="D64" s="42">
        <v>-4736.5</v>
      </c>
      <c r="E64" s="42">
        <v>-579.8</v>
      </c>
      <c r="F64" s="42">
        <f>E64</f>
        <v>-579.8</v>
      </c>
      <c r="G64" s="42">
        <f>D64</f>
        <v>-4736.5</v>
      </c>
      <c r="H64" s="42">
        <f>-C64</f>
        <v>-104.118</v>
      </c>
      <c r="I64" s="42">
        <f>((C63-C64)^2+(D63-D64)^2+(E63-E64)^2)^0.5</f>
        <v>14884.893849021233</v>
      </c>
      <c r="J64" s="44">
        <v>9.589</v>
      </c>
      <c r="K64" s="44">
        <v>18.3</v>
      </c>
      <c r="L64" s="42">
        <v>36</v>
      </c>
      <c r="M64" s="46">
        <v>42</v>
      </c>
      <c r="N64" s="47">
        <f>H64-$C$6</f>
        <v>220.882</v>
      </c>
    </row>
    <row r="65" spans="1:12" ht="12.75">
      <c r="A65" s="8"/>
      <c r="B65" s="5" t="s">
        <v>12</v>
      </c>
      <c r="C65" s="5">
        <v>104.1193612</v>
      </c>
      <c r="D65" s="5">
        <v>-4160.410955</v>
      </c>
      <c r="E65" s="5">
        <v>-594.2529233</v>
      </c>
      <c r="F65" s="5">
        <f>E65</f>
        <v>-594.2529233</v>
      </c>
      <c r="G65" s="5">
        <f>D65</f>
        <v>-4160.410955</v>
      </c>
      <c r="H65" s="5">
        <f>-C65</f>
        <v>-104.1193612</v>
      </c>
      <c r="I65" s="5">
        <f>((C64-C65)^2+(D64-D65)^2+(E64-E65)^2)^0.5</f>
        <v>576.2703139697378</v>
      </c>
      <c r="J65" s="12">
        <v>8.254</v>
      </c>
      <c r="K65" s="12"/>
      <c r="L65" s="5"/>
    </row>
    <row r="66" spans="1:14" ht="12.75">
      <c r="A66" s="8"/>
      <c r="B66" s="43" t="s">
        <v>16</v>
      </c>
      <c r="C66" s="42">
        <v>110.218</v>
      </c>
      <c r="D66" s="42">
        <v>-3330.9</v>
      </c>
      <c r="E66" s="42">
        <v>-617.4</v>
      </c>
      <c r="F66" s="42">
        <f>E66</f>
        <v>-617.4</v>
      </c>
      <c r="G66" s="42">
        <f>D66</f>
        <v>-3330.9</v>
      </c>
      <c r="H66" s="42">
        <f>-C66</f>
        <v>-110.218</v>
      </c>
      <c r="I66" s="42"/>
      <c r="J66" s="44">
        <v>5.057</v>
      </c>
      <c r="K66" s="44">
        <v>9.3</v>
      </c>
      <c r="L66" s="46">
        <v>30</v>
      </c>
      <c r="M66" s="46">
        <v>30</v>
      </c>
      <c r="N66" s="46"/>
    </row>
    <row r="67" spans="1:14" ht="12.75">
      <c r="A67" s="8"/>
      <c r="B67" s="43" t="s">
        <v>59</v>
      </c>
      <c r="C67" s="43"/>
      <c r="D67" s="43"/>
      <c r="E67" s="43"/>
      <c r="F67" s="42"/>
      <c r="G67" s="42"/>
      <c r="H67" s="42"/>
      <c r="I67" s="42"/>
      <c r="J67" s="12">
        <v>2.052</v>
      </c>
      <c r="K67" s="44">
        <v>3.9</v>
      </c>
      <c r="L67" s="42"/>
      <c r="M67" s="46">
        <v>14</v>
      </c>
      <c r="N67" s="46"/>
    </row>
    <row r="68" spans="1:12" ht="12.75">
      <c r="A68" s="8"/>
      <c r="B68" s="5" t="s">
        <v>13</v>
      </c>
      <c r="C68" s="5">
        <v>113.5158319</v>
      </c>
      <c r="D68" s="5">
        <v>-19875.6169</v>
      </c>
      <c r="E68" s="5">
        <v>305.2037386</v>
      </c>
      <c r="F68" s="5">
        <f>E68</f>
        <v>305.2037386</v>
      </c>
      <c r="G68" s="5">
        <f>D68</f>
        <v>-19875.6169</v>
      </c>
      <c r="H68" s="5">
        <f>-C68</f>
        <v>-113.5158319</v>
      </c>
      <c r="I68" s="5">
        <f>((C65-C68)^2+(D65-D68)^2+(E65-E68)^2)^0.5</f>
        <v>15740.927814905363</v>
      </c>
      <c r="J68" s="12">
        <v>2.052</v>
      </c>
      <c r="K68" s="12"/>
      <c r="L68" s="8"/>
    </row>
    <row r="69" spans="1:12" ht="12.75">
      <c r="A69" s="8"/>
      <c r="B69" s="25" t="s">
        <v>36</v>
      </c>
      <c r="C69" s="25"/>
      <c r="D69" s="25"/>
      <c r="E69" s="25"/>
      <c r="F69" s="27"/>
      <c r="G69" s="25"/>
      <c r="H69" s="25"/>
      <c r="I69" s="25">
        <v>20390</v>
      </c>
      <c r="J69" s="24">
        <v>0.841</v>
      </c>
      <c r="K69" s="24"/>
      <c r="L69" s="8"/>
    </row>
    <row r="70" spans="1:12" ht="12.75">
      <c r="A70" s="8"/>
      <c r="B70" s="5"/>
      <c r="C70" s="8"/>
      <c r="D70" s="8"/>
      <c r="E70" s="8"/>
      <c r="F70" s="10"/>
      <c r="G70" s="5"/>
      <c r="H70" s="5"/>
      <c r="I70" s="5"/>
      <c r="J70" s="12"/>
      <c r="K70" s="12"/>
      <c r="L70" s="8"/>
    </row>
    <row r="71" spans="1:12" ht="12.75">
      <c r="A71" s="8"/>
      <c r="B71" s="22" t="s">
        <v>31</v>
      </c>
      <c r="C71" s="8"/>
      <c r="D71" s="8"/>
      <c r="E71" s="8"/>
      <c r="F71" s="10"/>
      <c r="G71" s="5"/>
      <c r="H71" s="5"/>
      <c r="I71" s="5"/>
      <c r="J71" s="12"/>
      <c r="K71" s="12"/>
      <c r="L71" s="8"/>
    </row>
    <row r="72" spans="2:12" ht="12.75">
      <c r="B72" s="32" t="s">
        <v>39</v>
      </c>
      <c r="C72" s="31"/>
      <c r="D72" s="31"/>
      <c r="E72" s="31"/>
      <c r="F72" s="34"/>
      <c r="G72" s="32"/>
      <c r="H72" s="32"/>
      <c r="I72" s="32">
        <v>2276</v>
      </c>
      <c r="J72" s="33">
        <v>0.096</v>
      </c>
      <c r="K72" s="33"/>
      <c r="L72" s="8"/>
    </row>
    <row r="73" spans="1:12" ht="12.75">
      <c r="A73" s="8"/>
      <c r="B73" s="8" t="s">
        <v>27</v>
      </c>
      <c r="C73" s="8">
        <v>112.3418909</v>
      </c>
      <c r="D73" s="8">
        <v>-3119.059226</v>
      </c>
      <c r="E73" s="12">
        <v>-622.815479</v>
      </c>
      <c r="F73" s="5">
        <f>E73</f>
        <v>-622.815479</v>
      </c>
      <c r="G73" s="5">
        <f>D73</f>
        <v>-3119.059226</v>
      </c>
      <c r="H73" s="5">
        <f>-C73</f>
        <v>-112.3418909</v>
      </c>
      <c r="I73" s="5"/>
      <c r="J73" s="12">
        <v>4.643</v>
      </c>
      <c r="K73" s="12"/>
      <c r="L73" s="8"/>
    </row>
    <row r="74" spans="1:13" ht="12.75">
      <c r="A74" s="8"/>
      <c r="B74" s="38" t="s">
        <v>43</v>
      </c>
      <c r="C74" s="8">
        <v>99.118</v>
      </c>
      <c r="D74" s="8">
        <v>-3192</v>
      </c>
      <c r="E74" s="12">
        <v>222</v>
      </c>
      <c r="F74" s="5">
        <f>E74</f>
        <v>222</v>
      </c>
      <c r="G74" s="5">
        <f>D74</f>
        <v>-3192</v>
      </c>
      <c r="H74" s="5">
        <f>-C74</f>
        <v>-99.118</v>
      </c>
      <c r="I74" s="5">
        <f>((C73-C74)^2+(D73-D74)^2+(E73-E74)^2)^0.5</f>
        <v>848.0615669633034</v>
      </c>
      <c r="J74" s="12">
        <v>1.638</v>
      </c>
      <c r="K74" s="12"/>
      <c r="L74" s="5">
        <v>36</v>
      </c>
      <c r="M74" s="5">
        <v>36</v>
      </c>
    </row>
    <row r="75" spans="1:12" ht="12.75">
      <c r="A75" s="8"/>
      <c r="B75" s="8" t="s">
        <v>28</v>
      </c>
      <c r="C75" s="8">
        <v>94.22483762</v>
      </c>
      <c r="D75" s="8">
        <v>-3119.21742</v>
      </c>
      <c r="E75" s="12">
        <v>581.4097964</v>
      </c>
      <c r="F75" s="5">
        <f>E75</f>
        <v>581.4097964</v>
      </c>
      <c r="G75" s="5">
        <f>D75</f>
        <v>-3119.21742</v>
      </c>
      <c r="H75" s="5">
        <f>-C75</f>
        <v>-94.22483762</v>
      </c>
      <c r="I75" s="5"/>
      <c r="J75" s="12">
        <v>0.645</v>
      </c>
      <c r="K75" s="12"/>
      <c r="L75" s="8"/>
    </row>
    <row r="76" spans="1:12" ht="12.75">
      <c r="A76" s="8"/>
      <c r="B76" s="23" t="s">
        <v>35</v>
      </c>
      <c r="C76" s="23"/>
      <c r="D76" s="23"/>
      <c r="E76" s="24"/>
      <c r="F76" s="25"/>
      <c r="G76" s="25"/>
      <c r="H76" s="25"/>
      <c r="I76" s="25">
        <v>180.026</v>
      </c>
      <c r="J76" s="24">
        <v>0.096</v>
      </c>
      <c r="K76" s="24"/>
      <c r="L76" s="8"/>
    </row>
    <row r="77" spans="1:12" ht="12.75">
      <c r="A77" s="8"/>
      <c r="B77" s="8" t="s">
        <v>29</v>
      </c>
      <c r="C77" s="8">
        <v>94.71740925</v>
      </c>
      <c r="D77" s="8">
        <v>-3612.060991</v>
      </c>
      <c r="E77" s="12">
        <v>581.4190086</v>
      </c>
      <c r="F77" s="5">
        <f>E77</f>
        <v>581.4190086</v>
      </c>
      <c r="G77" s="5">
        <f>D77</f>
        <v>-3612.060991</v>
      </c>
      <c r="H77" s="5">
        <f>-C77</f>
        <v>-94.71740925</v>
      </c>
      <c r="I77" s="5"/>
      <c r="J77" s="12">
        <v>0.848</v>
      </c>
      <c r="K77" s="12"/>
      <c r="L77" s="8"/>
    </row>
    <row r="78" spans="1:12" ht="12.75">
      <c r="A78" s="8"/>
      <c r="B78" s="8" t="s">
        <v>30</v>
      </c>
      <c r="C78" s="8">
        <v>96.11184772</v>
      </c>
      <c r="D78" s="8">
        <v>-3612.034912</v>
      </c>
      <c r="E78" s="12">
        <v>-813.7892992</v>
      </c>
      <c r="F78" s="5">
        <f>E78</f>
        <v>-813.7892992</v>
      </c>
      <c r="G78" s="5">
        <f>D78</f>
        <v>-3612.034912</v>
      </c>
      <c r="H78" s="5">
        <f>-C78</f>
        <v>-96.11184772</v>
      </c>
      <c r="I78" s="5"/>
      <c r="J78" s="12">
        <v>5.524</v>
      </c>
      <c r="K78" s="12"/>
      <c r="L78" s="8"/>
    </row>
    <row r="79" spans="1:12" ht="12.75">
      <c r="A79" s="8"/>
      <c r="B79" s="8" t="s">
        <v>25</v>
      </c>
      <c r="C79" s="8">
        <v>97.81738468</v>
      </c>
      <c r="D79" s="8">
        <v>-3760.732542</v>
      </c>
      <c r="E79" s="12">
        <v>886.1983684</v>
      </c>
      <c r="F79" s="5">
        <f>E79</f>
        <v>886.1983684</v>
      </c>
      <c r="G79" s="5">
        <f>D79</f>
        <v>-3760.732542</v>
      </c>
      <c r="H79" s="5">
        <f>-C79</f>
        <v>-97.81738468</v>
      </c>
      <c r="I79" s="5"/>
      <c r="J79" s="12">
        <v>11.308</v>
      </c>
      <c r="K79" s="12"/>
      <c r="L79" s="8"/>
    </row>
    <row r="80" spans="1:12" ht="12.75">
      <c r="A80" s="8"/>
      <c r="B80" s="31" t="s">
        <v>34</v>
      </c>
      <c r="C80" s="31"/>
      <c r="D80" s="31"/>
      <c r="E80" s="35"/>
      <c r="F80" s="32"/>
      <c r="G80" s="32"/>
      <c r="H80" s="32"/>
      <c r="I80" s="32">
        <v>2831</v>
      </c>
      <c r="J80" s="33">
        <v>0.085</v>
      </c>
      <c r="K80" s="33"/>
      <c r="L80" s="8"/>
    </row>
    <row r="81" spans="1:12" ht="12.75">
      <c r="A81" s="8"/>
      <c r="B81" s="8"/>
      <c r="C81" s="8"/>
      <c r="D81" s="8"/>
      <c r="E81" s="12"/>
      <c r="F81" s="5"/>
      <c r="G81" s="5"/>
      <c r="H81" s="5"/>
      <c r="I81" s="5"/>
      <c r="J81" s="12"/>
      <c r="K81" s="12"/>
      <c r="L81" s="8"/>
    </row>
    <row r="82" spans="1:12" ht="11.25" customHeight="1">
      <c r="A82" s="8"/>
      <c r="B82" s="22" t="s">
        <v>32</v>
      </c>
      <c r="C82" s="8"/>
      <c r="D82" s="8"/>
      <c r="E82" s="12"/>
      <c r="F82" s="8"/>
      <c r="G82" s="8"/>
      <c r="H82" s="8"/>
      <c r="I82" s="8"/>
      <c r="J82" s="12"/>
      <c r="K82" s="12"/>
      <c r="L82" s="8"/>
    </row>
    <row r="83" spans="1:12" ht="11.25" customHeight="1">
      <c r="A83" s="8"/>
      <c r="B83" s="25" t="s">
        <v>40</v>
      </c>
      <c r="C83" s="25"/>
      <c r="D83" s="25"/>
      <c r="E83" s="25"/>
      <c r="F83" s="27"/>
      <c r="G83" s="25"/>
      <c r="H83" s="25"/>
      <c r="I83" s="25">
        <v>18240</v>
      </c>
      <c r="J83" s="24">
        <v>0.114</v>
      </c>
      <c r="K83" s="24"/>
      <c r="L83" s="8"/>
    </row>
    <row r="84" spans="1:12" ht="12.75">
      <c r="A84" s="8"/>
      <c r="B84" s="8" t="s">
        <v>18</v>
      </c>
      <c r="C84" s="8">
        <v>104.012365</v>
      </c>
      <c r="D84" s="8">
        <v>-4325.092371</v>
      </c>
      <c r="E84" s="12">
        <v>-667.6844958</v>
      </c>
      <c r="F84" s="5">
        <f>E84</f>
        <v>-667.6844958</v>
      </c>
      <c r="G84" s="5">
        <f>D84</f>
        <v>-4325.092371</v>
      </c>
      <c r="H84" s="5">
        <f>-C84</f>
        <v>-104.012365</v>
      </c>
      <c r="I84" s="5"/>
      <c r="J84" s="12">
        <v>8.959</v>
      </c>
      <c r="K84" s="12"/>
      <c r="L84" s="8"/>
    </row>
    <row r="85" spans="1:12" ht="12.75">
      <c r="A85" s="8"/>
      <c r="B85" s="8" t="s">
        <v>19</v>
      </c>
      <c r="C85" s="8">
        <v>102.2091173</v>
      </c>
      <c r="D85" s="8">
        <v>-4274.517891</v>
      </c>
      <c r="E85" s="12">
        <v>322.9227</v>
      </c>
      <c r="F85" s="5">
        <f>E85</f>
        <v>322.9227</v>
      </c>
      <c r="G85" s="5">
        <f>D85</f>
        <v>-4274.517891</v>
      </c>
      <c r="H85" s="5">
        <f>-C85</f>
        <v>-102.2091173</v>
      </c>
      <c r="I85" s="5"/>
      <c r="J85" s="12">
        <v>6.237</v>
      </c>
      <c r="K85" s="12"/>
      <c r="L85" s="8"/>
    </row>
    <row r="86" spans="1:12" ht="12.75">
      <c r="A86" s="8"/>
      <c r="B86" s="8" t="s">
        <v>26</v>
      </c>
      <c r="C86" s="8">
        <v>101.6987697</v>
      </c>
      <c r="D86" s="8">
        <v>-4449.78167</v>
      </c>
      <c r="E86" s="12">
        <v>-310.0296439</v>
      </c>
      <c r="F86" s="5">
        <f>E86</f>
        <v>-310.0296439</v>
      </c>
      <c r="G86" s="5">
        <f>D86</f>
        <v>-4449.78167</v>
      </c>
      <c r="H86" s="5">
        <f>-C86</f>
        <v>-101.6987697</v>
      </c>
      <c r="I86" s="5"/>
      <c r="J86" s="12">
        <v>4.511</v>
      </c>
      <c r="K86" s="12"/>
      <c r="L86" s="8"/>
    </row>
    <row r="87" spans="1:12" ht="12.75">
      <c r="A87" s="8"/>
      <c r="B87" s="31" t="s">
        <v>33</v>
      </c>
      <c r="C87" s="31"/>
      <c r="D87" s="31"/>
      <c r="E87" s="35"/>
      <c r="F87" s="32"/>
      <c r="G87" s="32"/>
      <c r="H87" s="32"/>
      <c r="I87" s="32">
        <v>863.554</v>
      </c>
      <c r="J87" s="33">
        <v>0.065</v>
      </c>
      <c r="K87" s="33"/>
      <c r="L87" s="8"/>
    </row>
    <row r="88" spans="1:12" ht="12.75">
      <c r="A88" s="8"/>
      <c r="B88" s="8" t="s">
        <v>21</v>
      </c>
      <c r="C88" s="8">
        <v>101.4135669</v>
      </c>
      <c r="D88" s="8">
        <v>-4450.97172</v>
      </c>
      <c r="E88" s="12">
        <v>649.8460235</v>
      </c>
      <c r="F88" s="5">
        <f>E88</f>
        <v>649.8460235</v>
      </c>
      <c r="G88" s="5">
        <f>D88</f>
        <v>-4450.97172</v>
      </c>
      <c r="H88" s="5">
        <f>-C88</f>
        <v>-101.4135669</v>
      </c>
      <c r="I88" s="5"/>
      <c r="J88" s="12">
        <v>0.129</v>
      </c>
      <c r="K88" s="12"/>
      <c r="L88" s="8"/>
    </row>
    <row r="89" spans="1:12" ht="12.75">
      <c r="A89" s="8"/>
      <c r="B89" s="8" t="s">
        <v>23</v>
      </c>
      <c r="C89" s="8">
        <v>101.3354747</v>
      </c>
      <c r="D89" s="8">
        <v>-4370.028063</v>
      </c>
      <c r="E89" s="12">
        <v>399.7943119</v>
      </c>
      <c r="F89" s="5">
        <f>E89</f>
        <v>399.7943119</v>
      </c>
      <c r="G89" s="5">
        <f>D89</f>
        <v>-4370.028063</v>
      </c>
      <c r="H89" s="5">
        <f>-C89</f>
        <v>-101.3354747</v>
      </c>
      <c r="I89" s="5"/>
      <c r="J89" s="12">
        <v>1.094</v>
      </c>
      <c r="K89" s="12"/>
      <c r="L89" s="8"/>
    </row>
    <row r="90" spans="1:12" ht="12.75">
      <c r="A90" s="8"/>
      <c r="B90" s="8"/>
      <c r="C90" s="8"/>
      <c r="D90" s="8"/>
      <c r="E90" s="12"/>
      <c r="F90" s="8"/>
      <c r="G90" s="8"/>
      <c r="H90" s="8"/>
      <c r="I90" s="8"/>
      <c r="J90" s="12"/>
      <c r="K90" s="12"/>
      <c r="L90" s="8"/>
    </row>
    <row r="91" spans="1:12" ht="12.75">
      <c r="A91" s="8" t="s">
        <v>41</v>
      </c>
      <c r="B91" s="5"/>
      <c r="C91" s="5"/>
      <c r="D91" s="5"/>
      <c r="E91" s="5"/>
      <c r="F91" s="5"/>
      <c r="G91" s="5"/>
      <c r="H91" s="5"/>
      <c r="I91" s="5"/>
      <c r="J91" s="8"/>
      <c r="K91" s="8"/>
      <c r="L91" s="8"/>
    </row>
    <row r="92" spans="1:12" ht="12.75">
      <c r="A92" s="8"/>
      <c r="B92" s="5" t="s">
        <v>14</v>
      </c>
      <c r="C92" s="5"/>
      <c r="D92" s="5"/>
      <c r="E92" s="5"/>
      <c r="F92" s="9"/>
      <c r="G92" s="5"/>
      <c r="H92" s="9"/>
      <c r="I92" s="5"/>
      <c r="J92" s="12">
        <v>53.162</v>
      </c>
      <c r="K92" s="12"/>
      <c r="L92" s="8"/>
    </row>
    <row r="93" spans="1:14" ht="12.75">
      <c r="A93" s="8"/>
      <c r="B93" s="42" t="s">
        <v>58</v>
      </c>
      <c r="C93" s="42"/>
      <c r="D93" s="42"/>
      <c r="E93" s="42"/>
      <c r="F93" s="43"/>
      <c r="G93" s="43"/>
      <c r="H93" s="43"/>
      <c r="I93" s="42"/>
      <c r="J93" s="44">
        <v>54.3</v>
      </c>
      <c r="K93" s="45">
        <v>101</v>
      </c>
      <c r="L93" s="45">
        <v>85</v>
      </c>
      <c r="M93" s="46">
        <f>265/2</f>
        <v>132.5</v>
      </c>
      <c r="N93" s="46"/>
    </row>
    <row r="94" spans="1:12" ht="12.75">
      <c r="A94" s="8"/>
      <c r="B94" s="5" t="s">
        <v>11</v>
      </c>
      <c r="C94" s="5">
        <v>94.50340796</v>
      </c>
      <c r="D94" s="5">
        <v>-19615.89999</v>
      </c>
      <c r="E94" s="5">
        <v>-175.5372218</v>
      </c>
      <c r="F94" s="5">
        <f>E94</f>
        <v>-175.5372218</v>
      </c>
      <c r="G94" s="5">
        <f>D94</f>
        <v>-19615.89999</v>
      </c>
      <c r="H94" s="5">
        <f>-C94</f>
        <v>-94.50340796</v>
      </c>
      <c r="I94" s="5"/>
      <c r="J94" s="12">
        <v>54.144</v>
      </c>
      <c r="K94" s="12"/>
      <c r="L94" s="8"/>
    </row>
    <row r="95" spans="1:14" ht="12.75">
      <c r="A95" s="8"/>
      <c r="B95" s="43" t="s">
        <v>17</v>
      </c>
      <c r="C95" s="42">
        <v>85.32</v>
      </c>
      <c r="D95" s="42">
        <v>-4736.5</v>
      </c>
      <c r="E95" s="42">
        <v>-579.8</v>
      </c>
      <c r="F95" s="42">
        <f>E95</f>
        <v>-579.8</v>
      </c>
      <c r="G95" s="42">
        <f>D95</f>
        <v>-4736.5</v>
      </c>
      <c r="H95" s="42">
        <f>-C95</f>
        <v>-85.32</v>
      </c>
      <c r="I95" s="42"/>
      <c r="J95" s="44">
        <v>9.589</v>
      </c>
      <c r="K95" s="44"/>
      <c r="L95" s="42">
        <v>36</v>
      </c>
      <c r="M95" s="46">
        <v>42</v>
      </c>
      <c r="N95" s="39"/>
    </row>
    <row r="96" spans="1:12" ht="12.75">
      <c r="A96" s="8"/>
      <c r="B96" s="5" t="s">
        <v>12</v>
      </c>
      <c r="C96" s="5">
        <v>84.85</v>
      </c>
      <c r="D96" s="5">
        <v>-4160.410955</v>
      </c>
      <c r="E96" s="5">
        <v>-594.2529233</v>
      </c>
      <c r="F96" s="5">
        <f>E96</f>
        <v>-594.2529233</v>
      </c>
      <c r="G96" s="5">
        <f>D96</f>
        <v>-4160.410955</v>
      </c>
      <c r="H96" s="5">
        <f>-C96</f>
        <v>-84.85</v>
      </c>
      <c r="I96" s="5"/>
      <c r="J96" s="12">
        <v>8.254</v>
      </c>
      <c r="K96" s="12"/>
      <c r="L96" s="5"/>
    </row>
    <row r="97" spans="1:14" ht="12.75">
      <c r="A97" s="8"/>
      <c r="B97" s="43" t="s">
        <v>16</v>
      </c>
      <c r="C97" s="42">
        <v>90.918</v>
      </c>
      <c r="D97" s="42">
        <v>-3330.9</v>
      </c>
      <c r="E97" s="42">
        <v>-617.4</v>
      </c>
      <c r="F97" s="42">
        <f>E97</f>
        <v>-617.4</v>
      </c>
      <c r="G97" s="42">
        <f>D97</f>
        <v>-3330.9</v>
      </c>
      <c r="H97" s="42">
        <f>-C97</f>
        <v>-90.918</v>
      </c>
      <c r="I97" s="42"/>
      <c r="J97" s="44">
        <v>5.057</v>
      </c>
      <c r="K97" s="44"/>
      <c r="L97" s="42">
        <v>30</v>
      </c>
      <c r="M97" s="46">
        <v>30</v>
      </c>
      <c r="N97" s="46"/>
    </row>
    <row r="98" spans="1:14" ht="12.75">
      <c r="A98" s="8"/>
      <c r="B98" s="43" t="s">
        <v>59</v>
      </c>
      <c r="C98" s="43"/>
      <c r="D98" s="43"/>
      <c r="E98" s="43"/>
      <c r="F98" s="42"/>
      <c r="G98" s="42"/>
      <c r="H98" s="42"/>
      <c r="I98" s="42"/>
      <c r="J98" s="12">
        <v>2.052</v>
      </c>
      <c r="K98" s="44">
        <v>5</v>
      </c>
      <c r="L98" s="42"/>
      <c r="M98" s="46">
        <v>14</v>
      </c>
      <c r="N98" s="46"/>
    </row>
    <row r="99" spans="1:12" ht="12.75">
      <c r="A99" s="8"/>
      <c r="B99" s="5" t="s">
        <v>13</v>
      </c>
      <c r="C99" s="5">
        <v>94.24</v>
      </c>
      <c r="D99" s="5">
        <v>-19875.6169</v>
      </c>
      <c r="E99" s="5">
        <v>305.2037386</v>
      </c>
      <c r="F99" s="5">
        <f>E99</f>
        <v>305.2037386</v>
      </c>
      <c r="G99" s="5">
        <f>D99</f>
        <v>-19875.6169</v>
      </c>
      <c r="H99" s="5">
        <f>-C99</f>
        <v>-94.24</v>
      </c>
      <c r="I99" s="5"/>
      <c r="J99" s="12">
        <v>2.052</v>
      </c>
      <c r="K99" s="12"/>
      <c r="L99" s="8"/>
    </row>
    <row r="100" spans="1:12" ht="12.75">
      <c r="A100" s="8"/>
      <c r="B100" s="25" t="s">
        <v>36</v>
      </c>
      <c r="C100" s="25"/>
      <c r="D100" s="25"/>
      <c r="E100" s="25"/>
      <c r="F100" s="27"/>
      <c r="G100" s="25"/>
      <c r="H100" s="25"/>
      <c r="I100" s="25">
        <v>20390</v>
      </c>
      <c r="J100" s="24">
        <v>0.841</v>
      </c>
      <c r="K100" s="24"/>
      <c r="L100" s="8"/>
    </row>
    <row r="101" spans="1:12" ht="12.75">
      <c r="A101" s="8"/>
      <c r="B101" s="5"/>
      <c r="C101" s="8"/>
      <c r="D101" s="8"/>
      <c r="E101" s="8"/>
      <c r="F101" s="10"/>
      <c r="G101" s="5"/>
      <c r="H101" s="5"/>
      <c r="I101" s="5"/>
      <c r="J101" s="12"/>
      <c r="K101" s="12"/>
      <c r="L101" s="8"/>
    </row>
    <row r="102" spans="1:12" ht="12.75">
      <c r="A102" s="8"/>
      <c r="B102" s="22" t="s">
        <v>31</v>
      </c>
      <c r="C102" s="8"/>
      <c r="D102" s="8"/>
      <c r="E102" s="8"/>
      <c r="F102" s="10"/>
      <c r="G102" s="5"/>
      <c r="H102" s="5"/>
      <c r="I102" s="5"/>
      <c r="J102" s="12"/>
      <c r="K102" s="12"/>
      <c r="L102" s="8"/>
    </row>
    <row r="103" spans="2:12" ht="12.75">
      <c r="B103" s="32" t="s">
        <v>39</v>
      </c>
      <c r="C103" s="31"/>
      <c r="D103" s="31"/>
      <c r="E103" s="31"/>
      <c r="F103" s="34"/>
      <c r="G103" s="32"/>
      <c r="H103" s="32"/>
      <c r="I103" s="32">
        <v>2276</v>
      </c>
      <c r="J103" s="33">
        <v>0.096</v>
      </c>
      <c r="K103" s="33"/>
      <c r="L103" s="8"/>
    </row>
    <row r="104" spans="1:12" ht="12.75">
      <c r="A104" s="8"/>
      <c r="B104" s="8" t="s">
        <v>27</v>
      </c>
      <c r="C104" s="8">
        <v>112.3418909</v>
      </c>
      <c r="D104" s="8">
        <v>-3119.059226</v>
      </c>
      <c r="E104" s="12">
        <v>-622.815479</v>
      </c>
      <c r="F104" s="5">
        <f>E104</f>
        <v>-622.815479</v>
      </c>
      <c r="G104" s="5">
        <f>D104</f>
        <v>-3119.059226</v>
      </c>
      <c r="H104" s="5">
        <f>-C104</f>
        <v>-112.3418909</v>
      </c>
      <c r="I104" s="5"/>
      <c r="J104" s="12">
        <v>4.643</v>
      </c>
      <c r="K104" s="12"/>
      <c r="L104" s="8"/>
    </row>
    <row r="105" spans="2:13" ht="12.75">
      <c r="B105" s="38" t="s">
        <v>43</v>
      </c>
      <c r="C105" s="8">
        <v>99.118</v>
      </c>
      <c r="D105" s="8">
        <v>-3192</v>
      </c>
      <c r="E105" s="12">
        <v>222</v>
      </c>
      <c r="F105" s="5">
        <f>E105</f>
        <v>222</v>
      </c>
      <c r="G105" s="5">
        <f>D105</f>
        <v>-3192</v>
      </c>
      <c r="H105" s="5">
        <f>-C105</f>
        <v>-99.118</v>
      </c>
      <c r="I105" s="5">
        <f>((C104-C105)^2+(D104-D105)^2+(E104-E105)^2)^0.5</f>
        <v>848.0615669633034</v>
      </c>
      <c r="J105" s="12">
        <v>1.638</v>
      </c>
      <c r="K105" s="12"/>
      <c r="L105" s="5">
        <v>36</v>
      </c>
      <c r="M105" s="5">
        <v>36</v>
      </c>
    </row>
    <row r="106" spans="1:12" ht="12.75">
      <c r="A106" s="8"/>
      <c r="B106" s="8" t="s">
        <v>28</v>
      </c>
      <c r="C106" s="8">
        <v>94.22483762</v>
      </c>
      <c r="D106" s="8">
        <v>-3119.21742</v>
      </c>
      <c r="E106" s="12">
        <v>581.4097964</v>
      </c>
      <c r="F106" s="5">
        <f>E106</f>
        <v>581.4097964</v>
      </c>
      <c r="G106" s="5">
        <f>D106</f>
        <v>-3119.21742</v>
      </c>
      <c r="H106" s="5">
        <f>-C106</f>
        <v>-94.22483762</v>
      </c>
      <c r="I106" s="5"/>
      <c r="J106" s="12">
        <v>0.645</v>
      </c>
      <c r="K106" s="12"/>
      <c r="L106" s="8"/>
    </row>
    <row r="107" spans="1:12" ht="12.75">
      <c r="A107" s="8"/>
      <c r="B107" s="23" t="s">
        <v>35</v>
      </c>
      <c r="C107" s="23"/>
      <c r="D107" s="23"/>
      <c r="E107" s="24"/>
      <c r="F107" s="25"/>
      <c r="G107" s="25"/>
      <c r="H107" s="25"/>
      <c r="I107" s="25">
        <v>180.026</v>
      </c>
      <c r="J107" s="24">
        <v>0.096</v>
      </c>
      <c r="K107" s="24"/>
      <c r="L107" s="8"/>
    </row>
    <row r="108" spans="1:12" ht="12.75">
      <c r="A108" s="8"/>
      <c r="B108" s="8" t="s">
        <v>29</v>
      </c>
      <c r="C108" s="8">
        <v>94.71740925</v>
      </c>
      <c r="D108" s="8">
        <v>-3612.060991</v>
      </c>
      <c r="E108" s="12">
        <v>581.4190086</v>
      </c>
      <c r="F108" s="5">
        <f>E108</f>
        <v>581.4190086</v>
      </c>
      <c r="G108" s="5">
        <f>D108</f>
        <v>-3612.060991</v>
      </c>
      <c r="H108" s="5">
        <f>-C108</f>
        <v>-94.71740925</v>
      </c>
      <c r="I108" s="5"/>
      <c r="J108" s="12">
        <v>0.848</v>
      </c>
      <c r="K108" s="12"/>
      <c r="L108" s="8"/>
    </row>
    <row r="109" spans="1:12" ht="12.75">
      <c r="A109" s="8"/>
      <c r="B109" s="8" t="s">
        <v>30</v>
      </c>
      <c r="C109" s="8">
        <v>96.11184772</v>
      </c>
      <c r="D109" s="8">
        <v>-3612.034912</v>
      </c>
      <c r="E109" s="12">
        <v>-813.7892992</v>
      </c>
      <c r="F109" s="5">
        <f>E109</f>
        <v>-813.7892992</v>
      </c>
      <c r="G109" s="5">
        <f>D109</f>
        <v>-3612.034912</v>
      </c>
      <c r="H109" s="5">
        <f>-C109</f>
        <v>-96.11184772</v>
      </c>
      <c r="I109" s="5"/>
      <c r="J109" s="12">
        <v>5.524</v>
      </c>
      <c r="K109" s="12"/>
      <c r="L109" s="8"/>
    </row>
    <row r="110" spans="1:12" ht="12.75">
      <c r="A110" s="8"/>
      <c r="B110" s="8" t="s">
        <v>25</v>
      </c>
      <c r="C110" s="8">
        <v>97.81738468</v>
      </c>
      <c r="D110" s="8">
        <v>-3760.732542</v>
      </c>
      <c r="E110" s="12">
        <v>886.1983684</v>
      </c>
      <c r="F110" s="5">
        <f>E110</f>
        <v>886.1983684</v>
      </c>
      <c r="G110" s="5">
        <f>D110</f>
        <v>-3760.732542</v>
      </c>
      <c r="H110" s="5">
        <f>-C110</f>
        <v>-97.81738468</v>
      </c>
      <c r="I110" s="5"/>
      <c r="J110" s="12">
        <v>11.308</v>
      </c>
      <c r="K110" s="12"/>
      <c r="L110" s="8"/>
    </row>
    <row r="111" spans="1:12" ht="12.75">
      <c r="A111" s="8"/>
      <c r="B111" s="31" t="s">
        <v>34</v>
      </c>
      <c r="C111" s="31"/>
      <c r="D111" s="31"/>
      <c r="E111" s="35"/>
      <c r="F111" s="32"/>
      <c r="G111" s="32"/>
      <c r="H111" s="32"/>
      <c r="I111" s="32">
        <v>2831</v>
      </c>
      <c r="J111" s="33">
        <v>0.085</v>
      </c>
      <c r="K111" s="33"/>
      <c r="L111" s="8"/>
    </row>
    <row r="112" spans="1:12" ht="12.75">
      <c r="A112" s="8"/>
      <c r="B112" s="8"/>
      <c r="C112" s="8"/>
      <c r="D112" s="8"/>
      <c r="E112" s="12"/>
      <c r="F112" s="5"/>
      <c r="G112" s="5"/>
      <c r="H112" s="5"/>
      <c r="I112" s="5"/>
      <c r="J112" s="12"/>
      <c r="K112" s="12"/>
      <c r="L112" s="8"/>
    </row>
    <row r="113" spans="1:12" ht="12.75">
      <c r="A113" s="8"/>
      <c r="B113" s="22" t="s">
        <v>32</v>
      </c>
      <c r="C113" s="8"/>
      <c r="D113" s="8"/>
      <c r="E113" s="12"/>
      <c r="F113" s="8"/>
      <c r="G113" s="8"/>
      <c r="H113" s="8"/>
      <c r="I113" s="8"/>
      <c r="J113" s="12"/>
      <c r="K113" s="12"/>
      <c r="L113" s="8"/>
    </row>
    <row r="114" spans="1:12" ht="12.75">
      <c r="A114" s="8"/>
      <c r="B114" s="25" t="s">
        <v>40</v>
      </c>
      <c r="C114" s="25"/>
      <c r="D114" s="25"/>
      <c r="E114" s="25"/>
      <c r="F114" s="27"/>
      <c r="G114" s="25"/>
      <c r="H114" s="25"/>
      <c r="I114" s="25">
        <v>18240</v>
      </c>
      <c r="J114" s="24">
        <v>0.114</v>
      </c>
      <c r="K114" s="24"/>
      <c r="L114" s="8"/>
    </row>
    <row r="115" spans="1:12" ht="12.75">
      <c r="A115" s="8"/>
      <c r="B115" s="8" t="s">
        <v>18</v>
      </c>
      <c r="C115" s="8">
        <v>104.012365</v>
      </c>
      <c r="D115" s="8">
        <v>-4325.092371</v>
      </c>
      <c r="E115" s="12">
        <v>-667.6844958</v>
      </c>
      <c r="F115" s="5">
        <f>E115</f>
        <v>-667.6844958</v>
      </c>
      <c r="G115" s="5">
        <f>D115</f>
        <v>-4325.092371</v>
      </c>
      <c r="H115" s="5">
        <f>-C115</f>
        <v>-104.012365</v>
      </c>
      <c r="I115" s="5"/>
      <c r="J115" s="12">
        <v>8.959</v>
      </c>
      <c r="K115" s="12"/>
      <c r="L115" s="8"/>
    </row>
    <row r="116" spans="1:12" ht="12.75">
      <c r="A116" s="8"/>
      <c r="B116" s="8" t="s">
        <v>19</v>
      </c>
      <c r="C116" s="8">
        <v>102.2091173</v>
      </c>
      <c r="D116" s="8">
        <v>-4274.517891</v>
      </c>
      <c r="E116" s="12">
        <v>322.9227</v>
      </c>
      <c r="F116" s="5">
        <f>E116</f>
        <v>322.9227</v>
      </c>
      <c r="G116" s="5">
        <f>D116</f>
        <v>-4274.517891</v>
      </c>
      <c r="H116" s="5">
        <f>-C116</f>
        <v>-102.2091173</v>
      </c>
      <c r="I116" s="5"/>
      <c r="J116" s="12">
        <v>6.237</v>
      </c>
      <c r="K116" s="12"/>
      <c r="L116" s="8"/>
    </row>
    <row r="117" spans="1:12" ht="12.75">
      <c r="A117" s="8"/>
      <c r="B117" s="8" t="s">
        <v>26</v>
      </c>
      <c r="C117" s="8">
        <v>101.6987697</v>
      </c>
      <c r="D117" s="8">
        <v>-4449.78167</v>
      </c>
      <c r="E117" s="12">
        <v>-310.0296439</v>
      </c>
      <c r="F117" s="5">
        <f>E117</f>
        <v>-310.0296439</v>
      </c>
      <c r="G117" s="5">
        <f>D117</f>
        <v>-4449.78167</v>
      </c>
      <c r="H117" s="5">
        <f>-C117</f>
        <v>-101.6987697</v>
      </c>
      <c r="I117" s="5"/>
      <c r="J117" s="12">
        <v>4.511</v>
      </c>
      <c r="K117" s="12"/>
      <c r="L117" s="8"/>
    </row>
    <row r="118" spans="1:12" ht="12.75">
      <c r="A118" s="8"/>
      <c r="B118" s="31" t="s">
        <v>33</v>
      </c>
      <c r="C118" s="31"/>
      <c r="D118" s="31"/>
      <c r="E118" s="35"/>
      <c r="F118" s="32"/>
      <c r="G118" s="32"/>
      <c r="H118" s="32"/>
      <c r="I118" s="32">
        <v>863.554</v>
      </c>
      <c r="J118" s="33">
        <v>0.065</v>
      </c>
      <c r="K118" s="33"/>
      <c r="L118" s="8"/>
    </row>
    <row r="119" spans="1:12" ht="12.75">
      <c r="A119" s="8"/>
      <c r="B119" s="8" t="s">
        <v>21</v>
      </c>
      <c r="C119" s="8">
        <v>101.4135669</v>
      </c>
      <c r="D119" s="8">
        <v>-4450.97172</v>
      </c>
      <c r="E119" s="12">
        <v>649.8460235</v>
      </c>
      <c r="F119" s="5">
        <f>E119</f>
        <v>649.8460235</v>
      </c>
      <c r="G119" s="5">
        <f>D119</f>
        <v>-4450.97172</v>
      </c>
      <c r="H119" s="5">
        <f>-C119</f>
        <v>-101.4135669</v>
      </c>
      <c r="I119" s="5"/>
      <c r="J119" s="12">
        <v>0.129</v>
      </c>
      <c r="K119" s="12"/>
      <c r="L119" s="8"/>
    </row>
    <row r="120" spans="1:12" ht="12.75">
      <c r="A120" s="8"/>
      <c r="B120" s="8" t="s">
        <v>23</v>
      </c>
      <c r="C120" s="8">
        <v>101.3354747</v>
      </c>
      <c r="D120" s="8">
        <v>-4370.028063</v>
      </c>
      <c r="E120" s="12">
        <v>399.7943119</v>
      </c>
      <c r="F120" s="5">
        <f>E120</f>
        <v>399.7943119</v>
      </c>
      <c r="G120" s="5">
        <f>D120</f>
        <v>-4370.028063</v>
      </c>
      <c r="H120" s="5">
        <f>-C120</f>
        <v>-101.3354747</v>
      </c>
      <c r="I120" s="5"/>
      <c r="J120" s="12">
        <v>1.094</v>
      </c>
      <c r="K120" s="12"/>
      <c r="L12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2011-08-02T21:06:10Z</dcterms:created>
  <dcterms:modified xsi:type="dcterms:W3CDTF">2011-10-10T18:37:13Z</dcterms:modified>
  <cp:category/>
  <cp:version/>
  <cp:contentType/>
  <cp:contentStatus/>
</cp:coreProperties>
</file>