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11355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<sst xmlns="http://schemas.openxmlformats.org/spreadsheetml/2006/main" count="860" uniqueCount="586">
  <si>
    <t>Project:</t>
  </si>
  <si>
    <t>Print Date:</t>
  </si>
  <si>
    <t>Report Date:</t>
  </si>
  <si>
    <t>Total # of unique parts</t>
  </si>
  <si>
    <t>SMT Placements per board</t>
  </si>
  <si>
    <t>Thru-Hole placement per board</t>
  </si>
  <si>
    <t>Fine pitch placement per board</t>
  </si>
  <si>
    <t>BGA placement per board</t>
  </si>
  <si>
    <t>Summary per Board</t>
  </si>
  <si>
    <t>Total pieces</t>
  </si>
  <si>
    <t>Quantity to Order</t>
  </si>
  <si>
    <t>Author:</t>
  </si>
  <si>
    <t>Revision</t>
  </si>
  <si>
    <t>LIGO Project</t>
  </si>
  <si>
    <t>Bill of Materials</t>
  </si>
  <si>
    <t>Number of boards</t>
  </si>
  <si>
    <t>Mechanical placement per board</t>
  </si>
  <si>
    <t>Bill of Materials for BOM Document [ChassisTimingInterface.BomDoc]</t>
  </si>
  <si>
    <t/>
  </si>
  <si>
    <t>ChassisTimingInterface.PrjPCB</t>
  </si>
  <si>
    <t>9/29/2023</t>
  </si>
  <si>
    <t>2:11 PM</t>
  </si>
  <si>
    <t>Quantity</t>
  </si>
  <si>
    <t>Supplier 1</t>
  </si>
  <si>
    <t>Vectron</t>
  </si>
  <si>
    <t>Digi-Key</t>
  </si>
  <si>
    <t>Mouser</t>
  </si>
  <si>
    <t>Farnell</t>
  </si>
  <si>
    <t>Arrow Electronics</t>
  </si>
  <si>
    <t>Newark</t>
  </si>
  <si>
    <t>Future Electronics</t>
  </si>
  <si>
    <t>Supplier Part Number 1</t>
  </si>
  <si>
    <t>C5310-D105-SV033-RFL-B1-67.108864MHz</t>
  </si>
  <si>
    <t>A127447CT-ND</t>
  </si>
  <si>
    <t>A97430CT-ND</t>
  </si>
  <si>
    <t>36-5001-ND</t>
  </si>
  <si>
    <t>36-5002-ND</t>
  </si>
  <si>
    <t>P20214CT-ND</t>
  </si>
  <si>
    <t>P20236CT-ND</t>
  </si>
  <si>
    <t>P187DBCT-ND</t>
  </si>
  <si>
    <t>139-TC1-1TX</t>
  </si>
  <si>
    <t>1292-1246-1-ND</t>
  </si>
  <si>
    <t>399-C0402C102F1GEC7867CT-ND</t>
  </si>
  <si>
    <t>YAG4201CT-ND</t>
  </si>
  <si>
    <t>273-PCS1206DR0100ETCT-ND</t>
  </si>
  <si>
    <t>587-6021-1-ND</t>
  </si>
  <si>
    <t>150-LSM115JE3/TR13CT-ND</t>
  </si>
  <si>
    <t>2057-RF2-49B-T-00-50-G-HDW-ND</t>
  </si>
  <si>
    <t>CR0402-J/-000GLFDKR-ND</t>
  </si>
  <si>
    <t>RR08P1.0KDCT-ND</t>
  </si>
  <si>
    <t>1276-1184-1-ND</t>
  </si>
  <si>
    <t>490-10017-1-ND</t>
  </si>
  <si>
    <t>994-1008LS-102XJLB</t>
  </si>
  <si>
    <t>RR05P1.8KDCT-ND</t>
  </si>
  <si>
    <t>399-17370-1-ND</t>
  </si>
  <si>
    <t>RG10P2.00KDCT-ND</t>
  </si>
  <si>
    <t>WM18863-ND</t>
  </si>
  <si>
    <t>399-14439-1-ND</t>
  </si>
  <si>
    <t>RR08P3.01KDCT-ND</t>
  </si>
  <si>
    <t>RR05P4.7KDCT-ND</t>
  </si>
  <si>
    <t>1276-2087-1-ND</t>
  </si>
  <si>
    <t>RR08P4.99KDCT-ND</t>
  </si>
  <si>
    <t>667-ERA-2AEB4991X</t>
  </si>
  <si>
    <t>1276-1578-1-ND</t>
  </si>
  <si>
    <t>RR08P6.49KDCT-ND</t>
  </si>
  <si>
    <t>YAG1478CT-ND</t>
  </si>
  <si>
    <t>ED1543-ND</t>
  </si>
  <si>
    <t>311-2336-1-ND</t>
  </si>
  <si>
    <t>YAG4326CT-ND</t>
  </si>
  <si>
    <t>A127127CT-ND</t>
  </si>
  <si>
    <t>RR05P10.0KDCT-ND</t>
  </si>
  <si>
    <t>311-1349-1-ND</t>
  </si>
  <si>
    <t>1276-6454-1-ND</t>
  </si>
  <si>
    <t>RR05P12.1KDCT-ND</t>
  </si>
  <si>
    <t>RNCF0402DTE12K7CT-ND</t>
  </si>
  <si>
    <t>A127144CT-ND</t>
  </si>
  <si>
    <t>RR05P15.0KDCT-ND</t>
  </si>
  <si>
    <t>A127156CT-ND</t>
  </si>
  <si>
    <t>RR12P22.0KDCT-ND</t>
  </si>
  <si>
    <t>RR12P30.0KDCT-ND</t>
  </si>
  <si>
    <t>RR08P30.1KDCT-ND</t>
  </si>
  <si>
    <t>311-2272-1-ND</t>
  </si>
  <si>
    <t>490-13296-1-ND</t>
  </si>
  <si>
    <t>YAG4250CT-ND</t>
  </si>
  <si>
    <t>P18270CT-ND</t>
  </si>
  <si>
    <t>RR08P40.2KDCT-ND</t>
  </si>
  <si>
    <t>RG10P47KBCT-ND</t>
  </si>
  <si>
    <t>445-8047-1-ND</t>
  </si>
  <si>
    <t>RR08Q49.9DCT-ND</t>
  </si>
  <si>
    <t>RR05P49.9KDCT-ND</t>
  </si>
  <si>
    <t>311-2303-1-ND</t>
  </si>
  <si>
    <t>399-3908-1-ND</t>
  </si>
  <si>
    <t>RR08P100DCT-ND</t>
  </si>
  <si>
    <t>RR05P100KDCT-ND</t>
  </si>
  <si>
    <t>1276-6720-1-ND</t>
  </si>
  <si>
    <t>994-1008CS-101XJLC</t>
  </si>
  <si>
    <t>A127523CT-ND</t>
  </si>
  <si>
    <t>667-ERA-3AEB1370V</t>
  </si>
  <si>
    <t>RR08P220DCT-ND</t>
  </si>
  <si>
    <t>RR05P300DCT-ND</t>
  </si>
  <si>
    <t>RMCF0402FT301KCT-ND</t>
  </si>
  <si>
    <t>RMCF0402FT402KCT-ND</t>
  </si>
  <si>
    <t>399-13063-ND</t>
  </si>
  <si>
    <t>754-1924-6-ND</t>
  </si>
  <si>
    <t>WM10869-ND</t>
  </si>
  <si>
    <t>AD5060BRJZ-1500RL7CT-ND</t>
  </si>
  <si>
    <t>AD7685ARMZRL7CT-ND</t>
  </si>
  <si>
    <t>ADG706BRU</t>
  </si>
  <si>
    <t>ADP5050ACPZ-R7CT-ND</t>
  </si>
  <si>
    <t>31M3870</t>
  </si>
  <si>
    <t>ADR425ARZ-ND</t>
  </si>
  <si>
    <t>604-APA2106SURCK</t>
  </si>
  <si>
    <t>SW262CT-ND</t>
  </si>
  <si>
    <t>490-1056-1-ND</t>
  </si>
  <si>
    <t>BNX016-01</t>
  </si>
  <si>
    <t>1276-1339-6-ND</t>
  </si>
  <si>
    <t>A32128-ND</t>
  </si>
  <si>
    <t>AE10986-ND</t>
  </si>
  <si>
    <t>576-4966-5-ND</t>
  </si>
  <si>
    <t>FDV301NCT-ND</t>
  </si>
  <si>
    <t>595-INA333AIDGKR</t>
  </si>
  <si>
    <t>L71517CT-ND</t>
  </si>
  <si>
    <t>584-LT1763CS8#PBF</t>
  </si>
  <si>
    <t>584-LT1763IS8-5#PBF</t>
  </si>
  <si>
    <t>LT1964ES5-5#TRMPBF</t>
  </si>
  <si>
    <t>505-LT3045IMSE-1#PBF-ND</t>
  </si>
  <si>
    <t>LTC1144IS8#TRPBFCT-ND</t>
  </si>
  <si>
    <t>MMBT3906LT1GOSCT-ND</t>
  </si>
  <si>
    <t>OP184FSZ-REELCT-ND</t>
  </si>
  <si>
    <t>OP284ESZ-REEL7TR-ND</t>
  </si>
  <si>
    <t>SAM8124-ND</t>
  </si>
  <si>
    <t>595-REF3012AIDBZT</t>
  </si>
  <si>
    <t>S25FL128SAGMFI001-TUBE</t>
  </si>
  <si>
    <t>S25FL128SAGNFI003</t>
  </si>
  <si>
    <t>U77-A1118-200TCT-ND</t>
  </si>
  <si>
    <t>SI7252DP-T1-GE3</t>
  </si>
  <si>
    <t>296-19627-1-ND</t>
  </si>
  <si>
    <t>296-39184-1-ND</t>
  </si>
  <si>
    <t>296-6896-1-ND</t>
  </si>
  <si>
    <t>296-19499-6-ND</t>
  </si>
  <si>
    <t>296-15391-5-ND</t>
  </si>
  <si>
    <t>296-6901-5-ND</t>
  </si>
  <si>
    <t>296-17992-1-ND</t>
  </si>
  <si>
    <t>296-9845-1-ND</t>
  </si>
  <si>
    <t>296-11602-1-ND</t>
  </si>
  <si>
    <t>296-9848-1-ND</t>
  </si>
  <si>
    <t>296-SN74LVC04APWRG3CT-ND</t>
  </si>
  <si>
    <t>296-18056-1-ND</t>
  </si>
  <si>
    <t>296-1241-1-ND</t>
  </si>
  <si>
    <t>CKN6128CT-ND</t>
  </si>
  <si>
    <t>36-5017CT-ND</t>
  </si>
  <si>
    <t>36-5000-ND</t>
  </si>
  <si>
    <t>36-5004-ND</t>
  </si>
  <si>
    <t>994-XAL4040-103MEC</t>
  </si>
  <si>
    <t>122-2076-ND</t>
  </si>
  <si>
    <t>Name</t>
  </si>
  <si>
    <t>67.108864MHz</t>
  </si>
  <si>
    <t>NL</t>
  </si>
  <si>
    <t>21.5k</t>
  </si>
  <si>
    <t>AFBR-5710</t>
  </si>
  <si>
    <t>Testpoint</t>
  </si>
  <si>
    <t>1.0n</t>
  </si>
  <si>
    <t>1.0n 1%</t>
  </si>
  <si>
    <t>1.91k</t>
  </si>
  <si>
    <t>10m</t>
  </si>
  <si>
    <t>220n</t>
  </si>
  <si>
    <t>LSM115JE3/TR13</t>
  </si>
  <si>
    <t>SMA</t>
  </si>
  <si>
    <t>1.0k</t>
  </si>
  <si>
    <t>1.0K</t>
  </si>
  <si>
    <t>1.0u</t>
  </si>
  <si>
    <t>1.0uF</t>
  </si>
  <si>
    <t>1uH</t>
  </si>
  <si>
    <t>1.8k</t>
  </si>
  <si>
    <t>1.8nF</t>
  </si>
  <si>
    <t>2.0k</t>
  </si>
  <si>
    <t>2mm Header 2x7</t>
  </si>
  <si>
    <t>2.7nF</t>
  </si>
  <si>
    <t>3.01K</t>
  </si>
  <si>
    <t>4.7k</t>
  </si>
  <si>
    <t>4.7uF</t>
  </si>
  <si>
    <t>4.99k</t>
  </si>
  <si>
    <t>4.99K</t>
  </si>
  <si>
    <t>5.6nF</t>
  </si>
  <si>
    <t>6.42K</t>
  </si>
  <si>
    <t>7.15k</t>
  </si>
  <si>
    <t>7.15K</t>
  </si>
  <si>
    <t>09 18 110 9421</t>
  </si>
  <si>
    <t>9.31k</t>
  </si>
  <si>
    <t>9.53k</t>
  </si>
  <si>
    <t>10k</t>
  </si>
  <si>
    <t>10K</t>
  </si>
  <si>
    <t>10nF</t>
  </si>
  <si>
    <t>10uF</t>
  </si>
  <si>
    <t>12.1K</t>
  </si>
  <si>
    <t>12.7k</t>
  </si>
  <si>
    <t>15k</t>
  </si>
  <si>
    <t>22K</t>
  </si>
  <si>
    <t>30K</t>
  </si>
  <si>
    <t>30.1K</t>
  </si>
  <si>
    <t>31.6k</t>
  </si>
  <si>
    <t>33nF</t>
  </si>
  <si>
    <t>33nH</t>
  </si>
  <si>
    <t>37.4k</t>
  </si>
  <si>
    <t>40.2k</t>
  </si>
  <si>
    <t>40.2K</t>
  </si>
  <si>
    <t>47k</t>
  </si>
  <si>
    <t>47uF</t>
  </si>
  <si>
    <t>49.9K</t>
  </si>
  <si>
    <t>56.2k</t>
  </si>
  <si>
    <t>68u</t>
  </si>
  <si>
    <t>100k</t>
  </si>
  <si>
    <t>100K</t>
  </si>
  <si>
    <t>100nF</t>
  </si>
  <si>
    <t>100nH</t>
  </si>
  <si>
    <t>133K</t>
  </si>
  <si>
    <t>301k</t>
  </si>
  <si>
    <t>402k</t>
  </si>
  <si>
    <t>470n</t>
  </si>
  <si>
    <t>604-APA2107LZGCK</t>
  </si>
  <si>
    <t>45558-0003</t>
  </si>
  <si>
    <t>AD5060</t>
  </si>
  <si>
    <t>AD7685</t>
  </si>
  <si>
    <t>ADP5050ACPZ-R7</t>
  </si>
  <si>
    <t>ADR421ARZ</t>
  </si>
  <si>
    <t>ADR425BR</t>
  </si>
  <si>
    <t>APJA2107EC</t>
  </si>
  <si>
    <t>B3SN-3112P</t>
  </si>
  <si>
    <t>BLM31PG121</t>
  </si>
  <si>
    <t>CL03A474MR3NNNC</t>
  </si>
  <si>
    <t>DB25F</t>
  </si>
  <si>
    <t>DB37M</t>
  </si>
  <si>
    <t>DSC1001DI1-025.0000T</t>
  </si>
  <si>
    <t>FDV301N</t>
  </si>
  <si>
    <t>INA333AIDGKR</t>
  </si>
  <si>
    <t>LED</t>
  </si>
  <si>
    <t>LT1763</t>
  </si>
  <si>
    <t>LT1763CS8-5</t>
  </si>
  <si>
    <t>LT3045</t>
  </si>
  <si>
    <t>LTC1144</t>
  </si>
  <si>
    <t>MMBT3906LT1G</t>
  </si>
  <si>
    <t>OP184ES</t>
  </si>
  <si>
    <t>OP284ES</t>
  </si>
  <si>
    <t>QSE40</t>
  </si>
  <si>
    <t>REF3012AIDBZT</t>
  </si>
  <si>
    <t>S25FL128SAGMFI001</t>
  </si>
  <si>
    <t>SFP Cage</t>
  </si>
  <si>
    <t>SN65HVD32DR</t>
  </si>
  <si>
    <t>SN65LVDS100D</t>
  </si>
  <si>
    <t>SN65LVDT2</t>
  </si>
  <si>
    <t>SN65LVDT14QPWREP</t>
  </si>
  <si>
    <t>SN65LVDT101D</t>
  </si>
  <si>
    <t>SN65LVDT390</t>
  </si>
  <si>
    <t>SN74AVC1T45</t>
  </si>
  <si>
    <t>SN74LVC1G00</t>
  </si>
  <si>
    <t>SN74LVC1G08</t>
  </si>
  <si>
    <t>SN74LVC1G32</t>
  </si>
  <si>
    <t>SN74LVC04APWR</t>
  </si>
  <si>
    <t>SN74LVC4T245</t>
  </si>
  <si>
    <t>SN74LVC74APWR</t>
  </si>
  <si>
    <t>SW DIP-8</t>
  </si>
  <si>
    <t>XAL4040-103MEC</t>
  </si>
  <si>
    <t>XC7A35T-2FGG484C</t>
  </si>
  <si>
    <t>Description</t>
  </si>
  <si>
    <t>Voltage controlled crystal oscillator</t>
  </si>
  <si>
    <t>Capacitor, surface mount</t>
  </si>
  <si>
    <t>Film Capacitor, axial lead</t>
  </si>
  <si>
    <t>R0402 7.15k</t>
  </si>
  <si>
    <t>R0603 1.0k</t>
  </si>
  <si>
    <t>R0603 100</t>
  </si>
  <si>
    <t>Resistor, surface mount</t>
  </si>
  <si>
    <t>R0402 21.5K</t>
  </si>
  <si>
    <t>fiber optic transceiver, 1.25GB/s, MM, LC, SFP</t>
  </si>
  <si>
    <t>Testpoint, black</t>
  </si>
  <si>
    <t>Testpoint, white</t>
  </si>
  <si>
    <t>R0805 261</t>
  </si>
  <si>
    <t>R0805 392</t>
  </si>
  <si>
    <t>R0603 187</t>
  </si>
  <si>
    <t>Transformer 1:1</t>
  </si>
  <si>
    <t>C0402 1.0nF</t>
  </si>
  <si>
    <t>C0402 1.0nF 1%</t>
  </si>
  <si>
    <t>R0402 1.91k</t>
  </si>
  <si>
    <t>R1206 10m</t>
  </si>
  <si>
    <t>C0402 0.22uF</t>
  </si>
  <si>
    <t>Ultra Low Forward Voltage Schottky Rectifier, 15 V, -55 to 100 degC, 2-Pin Molded, RoHS, Tape and Reel</t>
  </si>
  <si>
    <t>SMA, PCB Mount, Right Angle</t>
  </si>
  <si>
    <t>R0402 0</t>
  </si>
  <si>
    <t>C0603 1.0uF</t>
  </si>
  <si>
    <t>C0402 1.0uF</t>
  </si>
  <si>
    <t>Inductor</t>
  </si>
  <si>
    <t>R0402 1.8k</t>
  </si>
  <si>
    <t>C0402 1.8nF</t>
  </si>
  <si>
    <t>R0402 2.0k</t>
  </si>
  <si>
    <t>Xilinx JTAG header, 7-Pin, Dual row</t>
  </si>
  <si>
    <t>C0402 2.7nF</t>
  </si>
  <si>
    <t>R0603 3.01k</t>
  </si>
  <si>
    <t>R0402 4.7k</t>
  </si>
  <si>
    <t>C0603 4.7uF</t>
  </si>
  <si>
    <t>R0603 4.99k</t>
  </si>
  <si>
    <t>R0402 4.99k</t>
  </si>
  <si>
    <t>C0402 5.6nF</t>
  </si>
  <si>
    <t>R0603 6.42k</t>
  </si>
  <si>
    <t>Flat Cable Connector (IDC), PCB Transition Connector, 2 Rows, Kinked Solder Pin, 10 Contacts</t>
  </si>
  <si>
    <t>R0402 9.31k</t>
  </si>
  <si>
    <t>R0402 9.53k</t>
  </si>
  <si>
    <t>R0402 10</t>
  </si>
  <si>
    <t>R0402 10k</t>
  </si>
  <si>
    <t>C0402 0.01uF</t>
  </si>
  <si>
    <t>C0805 10uF</t>
  </si>
  <si>
    <t>R0402 12.1k</t>
  </si>
  <si>
    <t>R0402 12.7k</t>
  </si>
  <si>
    <t>R0402 15</t>
  </si>
  <si>
    <t>R0402 15k</t>
  </si>
  <si>
    <t>R0402 20</t>
  </si>
  <si>
    <t>R0805 22k</t>
  </si>
  <si>
    <t>R0805 30k</t>
  </si>
  <si>
    <t>R0603 30.1k</t>
  </si>
  <si>
    <t>R0402 31.6k</t>
  </si>
  <si>
    <t>C0402 0.033nF</t>
  </si>
  <si>
    <t>R0402 37.4k</t>
  </si>
  <si>
    <t>R0402 40.2k</t>
  </si>
  <si>
    <t>R0603 40.2k</t>
  </si>
  <si>
    <t>R0402 47k</t>
  </si>
  <si>
    <t>C1206 47uF</t>
  </si>
  <si>
    <t>R0603 49.9</t>
  </si>
  <si>
    <t>R0402 49.9k</t>
  </si>
  <si>
    <t>R0402 56.2k</t>
  </si>
  <si>
    <t>Tantalum capacitor, surface mount</t>
  </si>
  <si>
    <t>R0402 100k</t>
  </si>
  <si>
    <t>C0402 0.1uF</t>
  </si>
  <si>
    <t>R0402 133k</t>
  </si>
  <si>
    <t>R0603 137</t>
  </si>
  <si>
    <t>R0603 220</t>
  </si>
  <si>
    <t>R0402 300</t>
  </si>
  <si>
    <t>R0402 301k</t>
  </si>
  <si>
    <t>R0402 402k</t>
  </si>
  <si>
    <t>Polypropylene Film Capacitor, radial lead</t>
  </si>
  <si>
    <t>2.1x0.7mm Right Angle SMT LED, 1.3mm Thickness, Green</t>
  </si>
  <si>
    <t>Connector</t>
  </si>
  <si>
    <t>16 bit DAC, 250kSPS, unipolar, serial</t>
  </si>
  <si>
    <t>16 bit ADC, 250kSPS, pseudo differential, serial</t>
  </si>
  <si>
    <t>1.8 to 5.5 V / 2.5 V, CMOS Low-Voltage 2.5 Ohm, 16-Channel Multiplexer, -40 to 85 degC, 28-pin SOP (RU-28), Tube</t>
  </si>
  <si>
    <t>Artix 7 Power Supply</t>
  </si>
  <si>
    <t>Ultraprecision, Low Noise, XFET(R) Voltage Reference, 2.5 V Output, 4.5 to 18 V Supply, Industrial, 8-pin SOIC (R-8), Tube</t>
  </si>
  <si>
    <t>Low-Noise Micropower Precision Voltage Reference</t>
  </si>
  <si>
    <t>2.1x0.7mm Right Angle SMT LED, 1.3mm Thickness, Red</t>
  </si>
  <si>
    <t>Switch, SMD, 6mm</t>
  </si>
  <si>
    <t>ferrite bead, 120Ohm at 100MHz, 1206</t>
  </si>
  <si>
    <t>Block Type EMIFIL(R) Reference Specification, 15 A, 25 V, -40 to 125 degC, 6-Pin THD, RoHS, Bulk</t>
  </si>
  <si>
    <t>Receptacle Assembly, 25 Position, Right Angle, .318 Series</t>
  </si>
  <si>
    <t>Plug Assembly, 37 Position, Right Angle, .318 Series</t>
  </si>
  <si>
    <t>MEMS OSC XO 25.0000MHZ CMOS SMD</t>
  </si>
  <si>
    <t>FDV301N, Digital FET, N-channel, SOT23</t>
  </si>
  <si>
    <t>Low Power, Precision Instrumentation Amplifier, -40 to 125 degC, 8-pin SOP (DGK8), Green (RoHS &amp; no Sb/Br)</t>
  </si>
  <si>
    <t>Panel mount LED</t>
  </si>
  <si>
    <t>Positive voltage regulator</t>
  </si>
  <si>
    <t>200 mA, Low Noise, Low Dropout Negative Micropower Regulator, -1.9 to -20 V Vin, -5 V Vout, 5-pin SOT23 (S5-5), -40 to 125 degC, Pb-Free, Mini Tape and Reel</t>
  </si>
  <si>
    <t>20V, 500mA, Ultralow Noise,
Ultrahigh PSRR Linear Regulator</t>
  </si>
  <si>
    <t>Switched capacitor voltage inverter</t>
  </si>
  <si>
    <t>General Purpose Transistor, PNP Silicon, 3-Pin SOT-23, Pb-Free, Tape and Reel</t>
  </si>
  <si>
    <t>Precision Rail-to-Rail Input and Ouput Operational Amplifier</t>
  </si>
  <si>
    <t>Precision Rail-to-Rail Input and Output Operational Amplifier</t>
  </si>
  <si>
    <t>Samtec hi-speed socket, 0.8mm, 80 pins</t>
  </si>
  <si>
    <t>1.25 V, 50 ppm / degC, 50 uA Series (Bandgap) Voltage Reference, -40 to 125 degC, 3-pin SOT-23 (DBZ), Green (RoHS &amp; no Sb/Br)</t>
  </si>
  <si>
    <t>IC FLASH 128M SPI 133MHZ 16SOIC</t>
  </si>
  <si>
    <t>MirrorBit Flash Non-Volatile Memory CMOS 3.0 Volt Core with Versatile I/O, Serial Peripheral Interface with Multi-I/O, 128 Mbit, 133 MHz, -40 to 85 degC, 8-Pin WSON (WNG008), RoHS, Tape and Reel</t>
  </si>
  <si>
    <t>Dual N-Channel (D-S) MOSFET, 100 V, 36.7 A, -55 to 150 degC, 8-Pin SMD, RoHS, Tape and Reel</t>
  </si>
  <si>
    <t>IC TRANSCEIVER FULL 1/1 8SOIC</t>
  </si>
  <si>
    <t>DIFF TRANSLATOR</t>
  </si>
  <si>
    <t>Single LVDS Receiver with 100 Ohm termination</t>
  </si>
  <si>
    <t>125 Mbps Enhanced Product Memorystick? Interconnect Extender Chipset with LVDS and LVTTL, 1 Tx and 4 Rx, -55 to +125 degC, 20-pin TSSOP (PW), Green (RoHS &amp; no Sb/Br)</t>
  </si>
  <si>
    <t>Quad LVDS Receiver with 100 Ohm termination</t>
  </si>
  <si>
    <t>Single-Bit Dual Supply Transceiver</t>
  </si>
  <si>
    <t>Single AND gate</t>
  </si>
  <si>
    <t>Single OR gate</t>
  </si>
  <si>
    <t>Hex Inverter</t>
  </si>
  <si>
    <t>Quad-Bit Dual Supply Transceiver</t>
  </si>
  <si>
    <t>Dual D-Type Positive Edge-Triggered Flip-Flop</t>
  </si>
  <si>
    <t>DIP Switch, 8 Position, SPST</t>
  </si>
  <si>
    <t>Testpoint, red</t>
  </si>
  <si>
    <t>Testpoint, yellow</t>
  </si>
  <si>
    <t>INDUCTOR, 10UH, 3.1A, 20%, PWR, 24MHZ</t>
  </si>
  <si>
    <t>Artix-7 FPGA, 250 User I/Os, 4 GTP, 484-Ball BGA, Speed Grade 2, Commercial Grade, Pb-Free</t>
  </si>
  <si>
    <t>Designator</t>
  </si>
  <si>
    <t>U29</t>
  </si>
  <si>
    <t>C52, C57</t>
  </si>
  <si>
    <t>C38</t>
  </si>
  <si>
    <t>R132</t>
  </si>
  <si>
    <t>R215, R216</t>
  </si>
  <si>
    <t>R22, R27, R30, R160</t>
  </si>
  <si>
    <t>R17, R33, R39, R42, R66, R76, R79, R86, R99, R111, R123, R125, R152, R153, R208, R209</t>
  </si>
  <si>
    <t>R83</t>
  </si>
  <si>
    <t>J2</t>
  </si>
  <si>
    <t>TP7, TP11, TP16, TP24, TP25, TP29, TP31, TP35, TP38, TP39</t>
  </si>
  <si>
    <t>TP3, TP10</t>
  </si>
  <si>
    <t>R106, R110</t>
  </si>
  <si>
    <t>R56, R59</t>
  </si>
  <si>
    <t>R211, R213</t>
  </si>
  <si>
    <t>T1</t>
  </si>
  <si>
    <t>C43, C44, C67, C69</t>
  </si>
  <si>
    <t>C9</t>
  </si>
  <si>
    <t>R55</t>
  </si>
  <si>
    <t>R53, R54, R101, R102, R104, R146</t>
  </si>
  <si>
    <t>C196, C197</t>
  </si>
  <si>
    <t>D1, D2</t>
  </si>
  <si>
    <t>J5</t>
  </si>
  <si>
    <t>R68, R78, R89, R90, R121, R124, R159, R210, R214</t>
  </si>
  <si>
    <t>R19</t>
  </si>
  <si>
    <t>R21, R34, R41</t>
  </si>
  <si>
    <t>R50</t>
  </si>
  <si>
    <t>R51, R52, R141, R142</t>
  </si>
  <si>
    <t>R92, R97, R100, R133, R192, R201, R206</t>
  </si>
  <si>
    <t>C2, C4, C5, C8, C10, C20, C25, C31, C32, C35, C70, C85, C132, C149, C152, C186, C194, C203, C204, C205, C209, C212, C213, C214, C216, C218</t>
  </si>
  <si>
    <t>C39, C41, C55, C56</t>
  </si>
  <si>
    <t>L6, L7</t>
  </si>
  <si>
    <t>R37, R38, R45, R48, R49</t>
  </si>
  <si>
    <t>C53, C54</t>
  </si>
  <si>
    <t>R67, R77, R88, R122</t>
  </si>
  <si>
    <t>P2</t>
  </si>
  <si>
    <t>C60</t>
  </si>
  <si>
    <t>R176</t>
  </si>
  <si>
    <t>R26, R43, R47, R114, R115, R116, R117, R118, R119, R136, R137, R138, R139, R140, R163</t>
  </si>
  <si>
    <t>C107, C108, C109, C110, C111, C112, C113, C114, C115, C119, C120, C121, C122, C123, C124, C172, C173, C174, C178, C188, C189, C190, C201</t>
  </si>
  <si>
    <t>R61</t>
  </si>
  <si>
    <t>R5</t>
  </si>
  <si>
    <t>R3, R7, R15, R182, R188</t>
  </si>
  <si>
    <t>C59</t>
  </si>
  <si>
    <t>R16, R173, R184, R198, R204</t>
  </si>
  <si>
    <t>R91, R120, R131</t>
  </si>
  <si>
    <t>R94, R134, R170, R200</t>
  </si>
  <si>
    <t>P1</t>
  </si>
  <si>
    <t>R71</t>
  </si>
  <si>
    <t>R129</t>
  </si>
  <si>
    <t>R46, R112, R113</t>
  </si>
  <si>
    <t>R74, R75, R81, R82, R93, R128</t>
  </si>
  <si>
    <t>R8, R9, R11, R13, R57, R58, R64, R65, R95, R96, R149, R175, R177, R178, R183, R189, R194, R197, R203, R205, R207</t>
  </si>
  <si>
    <t>C37, C73, C95, C200, C202, C206, C219</t>
  </si>
  <si>
    <t>C7, C14, C18, C28, C29, C36, C40, C45, C46, C47, C48, C61, C62, C76, C80, C81, C82, C83, C86, C89, C93, C170, C191, C207, C208, C211</t>
  </si>
  <si>
    <t>R155</t>
  </si>
  <si>
    <t>R73</t>
  </si>
  <si>
    <t>R151</t>
  </si>
  <si>
    <t>R70</t>
  </si>
  <si>
    <t>R1, R2, R107, R190, R191</t>
  </si>
  <si>
    <t>R60, R103</t>
  </si>
  <si>
    <t>R69, R84</t>
  </si>
  <si>
    <t>R193</t>
  </si>
  <si>
    <t>R72</t>
  </si>
  <si>
    <t>C1, C3, C11</t>
  </si>
  <si>
    <t>L1</t>
  </si>
  <si>
    <t>R85</t>
  </si>
  <si>
    <t>R80</t>
  </si>
  <si>
    <t>R174</t>
  </si>
  <si>
    <t>R98</t>
  </si>
  <si>
    <t>C21, C22, C26, C71, C72, C79, C103, C104, C105, C106, C131, C192, C193, C210, C215</t>
  </si>
  <si>
    <t>R24, R25, R62, R63, R105</t>
  </si>
  <si>
    <t>R143, R145, R154, R157, R187, R196, R199</t>
  </si>
  <si>
    <t>R87</t>
  </si>
  <si>
    <t>C74, C75</t>
  </si>
  <si>
    <t>R18, R20, R23, R28, R29, R31, R32, R35, R36, R40, R44, R108, R109, R150, R161, R162, R164, R165, R167, R168, R169, R171, R172, R179, R180, R181, R185, R186, R195, R202</t>
  </si>
  <si>
    <t>R126</t>
  </si>
  <si>
    <t>R14, R135, R147, R148, R166</t>
  </si>
  <si>
    <t>C6, C12, C13, C15, C16, C17, C19, C24, C27, C30, C33, C34, C42, C50, C51, C58, C63, C64, C65, C66, C68, C78, C84, C87, C88, C90, C91, C92, C94, C96, C97, C98, C99, C100, C101, C102, C195, C198, C199, C217, C220, C221</t>
  </si>
  <si>
    <t>L8</t>
  </si>
  <si>
    <t>R158</t>
  </si>
  <si>
    <t>R212</t>
  </si>
  <si>
    <t>R4, R6, R10, R12</t>
  </si>
  <si>
    <t>R144, R156</t>
  </si>
  <si>
    <t>R130</t>
  </si>
  <si>
    <t>R127</t>
  </si>
  <si>
    <t>C49</t>
  </si>
  <si>
    <t>DS2</t>
  </si>
  <si>
    <t>J3</t>
  </si>
  <si>
    <t>U11, U12</t>
  </si>
  <si>
    <t>U24</t>
  </si>
  <si>
    <t>U2</t>
  </si>
  <si>
    <t>U28</t>
  </si>
  <si>
    <t>U46</t>
  </si>
  <si>
    <t>U33</t>
  </si>
  <si>
    <t>DS3</t>
  </si>
  <si>
    <t>S2</t>
  </si>
  <si>
    <t>FR1, FR2, FR3, FR4, FR5, FR6</t>
  </si>
  <si>
    <t>FL1, FL2, FL3, FL4, FL5</t>
  </si>
  <si>
    <t>C116, C117, C118, C125, C126, C127, C128, C129, C130, C133, C134, C135, C136, C137, C138, C139, C140, C141, C142, C143, C144, C145, C146, C147, C148, C150, C151, C153, C154, C155, C156, C157, C158, C159, C160, C161, C162, C163, C164, C165, C166, C167, C168, C169, C171, C175, C176, C177, C179, C180, C181, C182, C183, C184, C185, C187</t>
  </si>
  <si>
    <t>J4</t>
  </si>
  <si>
    <t>J1</t>
  </si>
  <si>
    <t>Y1</t>
  </si>
  <si>
    <t>Q1, Q5, Q6</t>
  </si>
  <si>
    <t>U1, U5, U6, U8, U9</t>
  </si>
  <si>
    <t>DS1</t>
  </si>
  <si>
    <t>U36</t>
  </si>
  <si>
    <t>U47</t>
  </si>
  <si>
    <t>U45</t>
  </si>
  <si>
    <t>U38, U39</t>
  </si>
  <si>
    <t>U21</t>
  </si>
  <si>
    <t>Q2, Q3</t>
  </si>
  <si>
    <t>C23</t>
  </si>
  <si>
    <t>C77</t>
  </si>
  <si>
    <t>U3</t>
  </si>
  <si>
    <t>U4, U23, U26, U30</t>
  </si>
  <si>
    <t>P4, P5</t>
  </si>
  <si>
    <t>U43</t>
  </si>
  <si>
    <t>U20</t>
  </si>
  <si>
    <t>U22</t>
  </si>
  <si>
    <t>J1B</t>
  </si>
  <si>
    <t>Q4</t>
  </si>
  <si>
    <t>U17</t>
  </si>
  <si>
    <t>U31</t>
  </si>
  <si>
    <t>U35, U48</t>
  </si>
  <si>
    <t>U32, U37, U40</t>
  </si>
  <si>
    <t>U19</t>
  </si>
  <si>
    <t>U34</t>
  </si>
  <si>
    <t>U14</t>
  </si>
  <si>
    <t>U41</t>
  </si>
  <si>
    <t>U27</t>
  </si>
  <si>
    <t>U42</t>
  </si>
  <si>
    <t>U44</t>
  </si>
  <si>
    <t>U7, U10</t>
  </si>
  <si>
    <t>U15</t>
  </si>
  <si>
    <t>U13, U16, U25</t>
  </si>
  <si>
    <t>S1</t>
  </si>
  <si>
    <t>TP2, TP5, TP6, TP8, TP9, TP13, TP22, TP23, TP33, TP37</t>
  </si>
  <si>
    <t>TP1, TP4, TP12, TP14, TP15, TP17, TP18, TP19, TP21, TP26, TP30, TP32, TP34, TP36, TP40</t>
  </si>
  <si>
    <t>TP20, TP27, TP28, TP41, TP42</t>
  </si>
  <si>
    <t>L2, L3, L4, L5</t>
  </si>
  <si>
    <t>U18</t>
  </si>
  <si>
    <t>Footprint</t>
  </si>
  <si>
    <t>VECTRON_C5310</t>
  </si>
  <si>
    <t>CC2013-0805</t>
  </si>
  <si>
    <t>CA053035</t>
  </si>
  <si>
    <t>CR1005-0402</t>
  </si>
  <si>
    <t>CR1608-0603</t>
  </si>
  <si>
    <t>CR1608-0603, CR1005-0402, CR2012-0805</t>
  </si>
  <si>
    <t>MSA/SFP2x10</t>
  </si>
  <si>
    <t>TP1-BLK</t>
  </si>
  <si>
    <t>TP1-WHT</t>
  </si>
  <si>
    <t>CR2012-0805</t>
  </si>
  <si>
    <t>AT224-3</t>
  </si>
  <si>
    <t>CC1005-0402</t>
  </si>
  <si>
    <t>CC3216-1206</t>
  </si>
  <si>
    <t>MCSM-DO-214BA-2_L</t>
  </si>
  <si>
    <t>SMA-RA</t>
  </si>
  <si>
    <t>CC1608-0603</t>
  </si>
  <si>
    <t>CL2520-1008</t>
  </si>
  <si>
    <t>2MM_HDR2X7_RA</t>
  </si>
  <si>
    <t>TC7343-2917</t>
  </si>
  <si>
    <t>ECQPZ120060-5.0</t>
  </si>
  <si>
    <t>KING-LED2107-13-RED-2_V</t>
  </si>
  <si>
    <t>SSO-G8/SM8</t>
  </si>
  <si>
    <t>TSSO3x5-G10</t>
  </si>
  <si>
    <t>ADI-RU-28_M</t>
  </si>
  <si>
    <t>CP-48-13_L</t>
  </si>
  <si>
    <t>ADI-R-8_M</t>
  </si>
  <si>
    <t>SO-G8</t>
  </si>
  <si>
    <t>SW_SMD_6MM</t>
  </si>
  <si>
    <t>MURA-BNX016-01_V</t>
  </si>
  <si>
    <t>CAPC0603X33X15NL03T05</t>
  </si>
  <si>
    <t>DB25F-RA</t>
  </si>
  <si>
    <t>DB37M-RA</t>
  </si>
  <si>
    <t>FP-CDFN2520-4LD-PL-1-MFG</t>
  </si>
  <si>
    <t>SO-G3/C2.25</t>
  </si>
  <si>
    <t>DGK0008A_N</t>
  </si>
  <si>
    <t>LED-0805</t>
  </si>
  <si>
    <t>LT-S5-5-TSOT-23_M</t>
  </si>
  <si>
    <t>MSOP12_PAD</t>
  </si>
  <si>
    <t>ONSC-SOT-23-3-318-08_V</t>
  </si>
  <si>
    <t>SO-8_N</t>
  </si>
  <si>
    <t>QSE040</t>
  </si>
  <si>
    <t>DBZ0003A_L</t>
  </si>
  <si>
    <t>FP-002-15547-MFG</t>
  </si>
  <si>
    <t>SPSN-WSON-8_L</t>
  </si>
  <si>
    <t>VISH-POWERPAKSO-8_A_V</t>
  </si>
  <si>
    <t>FP-D0008A-MFG</t>
  </si>
  <si>
    <t>MSOP8</t>
  </si>
  <si>
    <t>SO-G5/E2.4</t>
  </si>
  <si>
    <t>PW0020A_N</t>
  </si>
  <si>
    <t>TSSOP16</t>
  </si>
  <si>
    <t>SC70</t>
  </si>
  <si>
    <t>TSSOP14</t>
  </si>
  <si>
    <t>DIP_SW_8WAY_SMD_SIDE</t>
  </si>
  <si>
    <t>TP2</t>
  </si>
  <si>
    <t>TP1-RED</t>
  </si>
  <si>
    <t>TP1-YLW</t>
  </si>
  <si>
    <t>FP-XAL40-MFG</t>
  </si>
  <si>
    <t>FGG484</t>
  </si>
  <si>
    <t>Assembly Type</t>
  </si>
  <si>
    <t>TH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</si>
</sst>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48"/>
      <name val="Arial"/>
      <family val="2"/>
    </font>
    <font>
      <b/>
      <sz val="18"/>
      <color indexed="48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88" fontId="8" fillId="33" borderId="1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5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top"/>
    </xf>
    <xf numFmtId="0" fontId="8" fillId="33" borderId="16" xfId="0" applyFont="1" applyFill="1" applyBorder="1" applyAlignment="1">
      <alignment/>
    </xf>
    <xf numFmtId="0" fontId="0" fillId="0" borderId="17" xfId="0" applyBorder="1" applyAlignment="1">
      <alignment vertical="top"/>
    </xf>
    <xf numFmtId="0" fontId="4" fillId="34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top"/>
    </xf>
    <xf numFmtId="0" fontId="9" fillId="33" borderId="10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11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vertical="center"/>
    </xf>
    <xf numFmtId="0" fontId="0" fillId="0" borderId="21" xfId="0" applyBorder="1" applyAlignment="1">
      <alignment vertical="top"/>
    </xf>
    <xf numFmtId="0" fontId="0" fillId="35" borderId="17" xfId="0" applyFill="1" applyBorder="1" applyAlignment="1">
      <alignment vertical="top"/>
    </xf>
    <xf numFmtId="0" fontId="0" fillId="0" borderId="15" xfId="0" applyNumberFormat="1" applyBorder="1" applyAlignment="1">
      <alignment vertical="top"/>
    </xf>
    <xf numFmtId="0" fontId="14" fillId="0" borderId="17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6" fillId="35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35" borderId="14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vertical="center"/>
    </xf>
    <xf numFmtId="1" fontId="16" fillId="0" borderId="22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vertical="top"/>
    </xf>
    <xf numFmtId="0" fontId="9" fillId="35" borderId="0" xfId="0" applyNumberFormat="1" applyFont="1" applyFill="1" applyBorder="1" applyAlignment="1">
      <alignment horizontal="right" vertical="center" wrapText="1"/>
    </xf>
    <xf numFmtId="0" fontId="9" fillId="0" borderId="23" xfId="0" applyNumberFormat="1" applyFont="1" applyFill="1" applyBorder="1" applyAlignment="1">
      <alignment horizontal="right" vertical="center" wrapText="1"/>
    </xf>
    <xf numFmtId="0" fontId="0" fillId="36" borderId="24" xfId="0" applyFont="1" applyFill="1" applyBorder="1" applyAlignment="1">
      <alignment vertical="center"/>
    </xf>
    <xf numFmtId="0" fontId="0" fillId="0" borderId="2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6" xfId="0" applyBorder="1" applyAlignment="1">
      <alignment vertical="top"/>
    </xf>
    <xf numFmtId="0" fontId="4" fillId="34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right" vertical="center"/>
    </xf>
    <xf numFmtId="0" fontId="12" fillId="33" borderId="2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0" fillId="0" borderId="30" xfId="0" applyBorder="1" applyAlignment="1">
      <alignment vertical="top"/>
    </xf>
    <xf numFmtId="1" fontId="0" fillId="35" borderId="31" xfId="0" applyNumberFormat="1" applyFill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5" borderId="31" xfId="0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12" fillId="33" borderId="20" xfId="0" applyFont="1" applyFill="1" applyBorder="1" applyAlignment="1" quotePrefix="1">
      <alignment vertical="center"/>
    </xf>
    <xf numFmtId="0" fontId="12" fillId="0" borderId="20" xfId="0" applyFont="1" applyBorder="1" applyAlignment="1" quotePrefix="1">
      <alignment vertical="center"/>
    </xf>
    <xf numFmtId="0" fontId="11" fillId="33" borderId="10" xfId="0" applyFont="1" applyFill="1" applyBorder="1" applyAlignment="1" quotePrefix="1">
      <alignment horizontal="left"/>
    </xf>
    <xf numFmtId="0" fontId="11" fillId="33" borderId="16" xfId="0" applyFont="1" applyFill="1" applyBorder="1" applyAlignment="1" quotePrefix="1">
      <alignment horizontal="left"/>
    </xf>
    <xf numFmtId="0" fontId="8" fillId="33" borderId="16" xfId="0" applyFont="1" applyFill="1" applyBorder="1" applyAlignment="1" quotePrefix="1">
      <alignment horizontal="left"/>
    </xf>
    <xf numFmtId="20" fontId="6" fillId="35" borderId="14" xfId="0" applyNumberFormat="1" applyFont="1" applyFill="1" applyBorder="1" applyAlignment="1">
      <alignment horizontal="left" vertical="center" wrapText="1"/>
    </xf>
    <xf numFmtId="0" fontId="15" fillId="37" borderId="33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190" fontId="8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14" fillId="34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3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61"/>
  <sheetViews>
    <sheetView showGridLines="0" tabSelected="1" zoomScalePageLayoutView="0" workbookViewId="0" topLeftCell="A1">
      <selection activeCell="O27" sqref="O27"/>
    </sheetView>
  </sheetViews>
  <sheetFormatPr defaultColWidth="9.140625" defaultRowHeight="12.75"/>
  <cols>
    <col min="1" max="1" width="0.85546875" style="1" customWidth="1"/>
    <col min="2" max="2" width="7.28125" style="3" customWidth="1"/>
    <col min="3" max="3" width="11.421875" style="3" customWidth="1"/>
    <col min="4" max="4" width="24.8515625" style="1" customWidth="1"/>
    <col min="5" max="5" width="15.7109375" style="1" customWidth="1"/>
    <col min="6" max="6" width="30.7109375" style="1" customWidth="1"/>
    <col min="7" max="7" width="40.7109375" style="1" customWidth="1"/>
    <col min="8" max="8" width="14.7109375" style="1" customWidth="1"/>
    <col min="9" max="9" width="10.7109375" style="1" customWidth="1"/>
    <col min="10" max="10" width="9.7109375" style="1" customWidth="1"/>
    <col min="11" max="16384" width="9.140625" style="1" customWidth="1"/>
  </cols>
  <sheetData>
    <row r="1" spans="1:10" ht="4.5" customHeight="1" thickBot="1">
      <c r="A1" s="17"/>
      <c r="B1" s="17"/>
      <c r="C1" s="17"/>
      <c r="D1" s="17"/>
      <c r="E1" s="17"/>
      <c r="F1" s="17"/>
      <c r="G1" s="17"/>
      <c r="H1" s="17"/>
      <c r="I1" s="28"/>
      <c r="J1" s="28"/>
    </row>
    <row r="2" spans="1:10" ht="37.5" customHeight="1">
      <c r="A2" s="16"/>
      <c r="B2" s="54" t="s">
        <v>14</v>
      </c>
      <c r="C2" s="55"/>
      <c r="D2" s="31"/>
      <c r="E2" s="43" t="s">
        <v>13</v>
      </c>
      <c r="F2" s="31"/>
      <c r="G2" s="64" t="s">
        <v>17</v>
      </c>
      <c r="H2" s="43" t="s">
        <v>12</v>
      </c>
      <c r="I2" s="65" t="s">
        <v>18</v>
      </c>
      <c r="J2" s="32"/>
    </row>
    <row r="3" spans="1:10" ht="23.25" customHeight="1">
      <c r="A3" s="16"/>
      <c r="B3" s="13"/>
      <c r="C3" s="5"/>
      <c r="D3" s="30"/>
      <c r="E3" s="4"/>
      <c r="F3" s="4"/>
      <c r="G3" s="4"/>
      <c r="H3" s="4"/>
      <c r="I3" s="28"/>
      <c r="J3" s="50"/>
    </row>
    <row r="4" spans="1:10" ht="17.25" customHeight="1">
      <c r="A4" s="16"/>
      <c r="B4" s="13" t="s">
        <v>0</v>
      </c>
      <c r="C4" s="5"/>
      <c r="D4" s="66" t="s">
        <v>19</v>
      </c>
      <c r="E4" s="8"/>
      <c r="F4" s="6"/>
      <c r="G4" s="70" t="s">
        <v>15</v>
      </c>
      <c r="H4" s="71"/>
      <c r="I4" s="48">
        <v>1</v>
      </c>
      <c r="J4" s="50"/>
    </row>
    <row r="5" spans="1:10" ht="17.25" customHeight="1">
      <c r="A5" s="16"/>
      <c r="B5" s="13" t="s">
        <v>11</v>
      </c>
      <c r="C5" s="5"/>
      <c r="D5" s="67" t="s">
        <v>18</v>
      </c>
      <c r="E5" s="21"/>
      <c r="F5" s="6"/>
      <c r="G5" s="6"/>
      <c r="H5" s="6"/>
      <c r="I5" s="28"/>
      <c r="J5" s="50"/>
    </row>
    <row r="6" spans="1:10" ht="12.75">
      <c r="A6" s="16"/>
      <c r="B6" s="9"/>
      <c r="C6" s="7"/>
      <c r="D6" s="10"/>
      <c r="E6" s="8"/>
      <c r="F6" s="6"/>
      <c r="G6" s="6"/>
      <c r="H6" s="6"/>
      <c r="I6" s="28"/>
      <c r="J6" s="50"/>
    </row>
    <row r="7" spans="1:10" ht="15.75" customHeight="1">
      <c r="A7" s="16"/>
      <c r="B7" s="11" t="s">
        <v>2</v>
      </c>
      <c r="D7" s="68" t="s">
        <v>20</v>
      </c>
      <c r="E7" s="68" t="s">
        <v>21</v>
      </c>
      <c r="F7" s="11"/>
      <c r="G7" s="11"/>
      <c r="H7" s="11"/>
      <c r="I7" s="28"/>
      <c r="J7" s="50"/>
    </row>
    <row r="8" spans="1:10" ht="15.75" customHeight="1">
      <c r="A8" s="16"/>
      <c r="B8" s="8" t="s">
        <v>1</v>
      </c>
      <c r="D8" s="12">
        <f ca="1">TODAY()</f>
        <v>45198</v>
      </c>
      <c r="E8" s="72">
        <f ca="1">NOW()</f>
        <v>45198.59279212963</v>
      </c>
      <c r="F8" s="73"/>
      <c r="G8" s="27"/>
      <c r="H8" s="27"/>
      <c r="I8" s="29"/>
      <c r="J8" s="51"/>
    </row>
    <row r="9" spans="1:10" s="2" customFormat="1" ht="18" customHeight="1">
      <c r="A9" s="16"/>
      <c r="B9" s="14" t="s">
        <v>22</v>
      </c>
      <c r="C9" s="15" t="s">
        <v>23</v>
      </c>
      <c r="D9" s="15" t="s">
        <v>31</v>
      </c>
      <c r="E9" s="15" t="s">
        <v>155</v>
      </c>
      <c r="F9" s="15" t="s">
        <v>263</v>
      </c>
      <c r="G9" s="23" t="s">
        <v>383</v>
      </c>
      <c r="H9" s="15" t="s">
        <v>525</v>
      </c>
      <c r="I9" s="15" t="s">
        <v>584</v>
      </c>
      <c r="J9" s="52" t="s">
        <v>10</v>
      </c>
    </row>
    <row r="10" spans="1:10" s="2" customFormat="1" ht="22.5">
      <c r="A10" s="16"/>
      <c r="B10" s="46">
        <v>1</v>
      </c>
      <c r="C10" s="18" t="s">
        <v>24</v>
      </c>
      <c r="D10" s="41" t="s">
        <v>32</v>
      </c>
      <c r="E10" s="41" t="s">
        <v>156</v>
      </c>
      <c r="F10" s="18" t="s">
        <v>264</v>
      </c>
      <c r="G10" s="24" t="s">
        <v>384</v>
      </c>
      <c r="H10" s="39" t="s">
        <v>526</v>
      </c>
      <c r="I10" s="37"/>
      <c r="J10" s="53">
        <f>+OrderQty($I$4,B10,G10,I10)</f>
        <v>6</v>
      </c>
    </row>
    <row r="11" spans="1:10" s="2" customFormat="1" ht="12.75">
      <c r="A11" s="16"/>
      <c r="B11" s="47">
        <v>2</v>
      </c>
      <c r="C11" s="19"/>
      <c r="D11" s="42"/>
      <c r="E11" s="42" t="s">
        <v>157</v>
      </c>
      <c r="F11" s="19" t="s">
        <v>265</v>
      </c>
      <c r="G11" s="25" t="s">
        <v>385</v>
      </c>
      <c r="H11" s="40" t="s">
        <v>527</v>
      </c>
      <c r="I11" s="38"/>
      <c r="J11" s="53">
        <f>+OrderQty($I$4,B11,G11,I11)</f>
        <v>10</v>
      </c>
    </row>
    <row r="12" spans="1:10" s="2" customFormat="1" ht="12.75">
      <c r="A12" s="16"/>
      <c r="B12" s="46">
        <v>1</v>
      </c>
      <c r="C12" s="18"/>
      <c r="D12" s="41"/>
      <c r="E12" s="41" t="s">
        <v>157</v>
      </c>
      <c r="F12" s="18" t="s">
        <v>266</v>
      </c>
      <c r="G12" s="24" t="s">
        <v>386</v>
      </c>
      <c r="H12" s="39" t="s">
        <v>528</v>
      </c>
      <c r="I12" s="37" t="s">
        <v>585</v>
      </c>
      <c r="J12" s="53">
        <f>+OrderQty($I$4,B12,G12,I12)</f>
        <v>2</v>
      </c>
    </row>
    <row r="13" spans="1:10" s="2" customFormat="1" ht="12.75">
      <c r="A13" s="16"/>
      <c r="B13" s="47">
        <v>1</v>
      </c>
      <c r="C13" s="19"/>
      <c r="D13" s="42"/>
      <c r="E13" s="42" t="s">
        <v>157</v>
      </c>
      <c r="F13" s="19" t="s">
        <v>267</v>
      </c>
      <c r="G13" s="25" t="s">
        <v>387</v>
      </c>
      <c r="H13" s="40" t="s">
        <v>529</v>
      </c>
      <c r="I13" s="38"/>
      <c r="J13" s="53">
        <f>+OrderQty($I$4,B13,G13,I13)</f>
        <v>10</v>
      </c>
    </row>
    <row r="14" spans="1:10" s="2" customFormat="1" ht="12.75">
      <c r="A14" s="16"/>
      <c r="B14" s="46">
        <v>2</v>
      </c>
      <c r="C14" s="18"/>
      <c r="D14" s="41"/>
      <c r="E14" s="41" t="s">
        <v>157</v>
      </c>
      <c r="F14" s="18" t="s">
        <v>268</v>
      </c>
      <c r="G14" s="24" t="s">
        <v>388</v>
      </c>
      <c r="H14" s="39" t="s">
        <v>530</v>
      </c>
      <c r="I14" s="37"/>
      <c r="J14" s="53">
        <f>+OrderQty($I$4,B14,G14,I14)</f>
        <v>10</v>
      </c>
    </row>
    <row r="15" spans="1:10" s="2" customFormat="1" ht="12.75">
      <c r="A15" s="16"/>
      <c r="B15" s="47">
        <v>4</v>
      </c>
      <c r="C15" s="19"/>
      <c r="D15" s="42"/>
      <c r="E15" s="42" t="s">
        <v>157</v>
      </c>
      <c r="F15" s="19" t="s">
        <v>269</v>
      </c>
      <c r="G15" s="25" t="s">
        <v>389</v>
      </c>
      <c r="H15" s="40" t="s">
        <v>530</v>
      </c>
      <c r="I15" s="38"/>
      <c r="J15" s="53">
        <f>+OrderQty($I$4,B15,G15,I15)</f>
        <v>10</v>
      </c>
    </row>
    <row r="16" spans="1:10" s="2" customFormat="1" ht="22.5">
      <c r="A16" s="16"/>
      <c r="B16" s="46">
        <v>16</v>
      </c>
      <c r="C16" s="18"/>
      <c r="D16" s="41"/>
      <c r="E16" s="41" t="s">
        <v>157</v>
      </c>
      <c r="F16" s="18" t="s">
        <v>270</v>
      </c>
      <c r="G16" s="24" t="s">
        <v>390</v>
      </c>
      <c r="H16" s="39" t="s">
        <v>531</v>
      </c>
      <c r="I16" s="37"/>
      <c r="J16" s="53">
        <f>+OrderQty($I$4,B16,G16,I16)</f>
        <v>30</v>
      </c>
    </row>
    <row r="17" spans="1:10" s="2" customFormat="1" ht="12.75">
      <c r="A17" s="16"/>
      <c r="B17" s="47">
        <v>1</v>
      </c>
      <c r="C17" s="19" t="s">
        <v>25</v>
      </c>
      <c r="D17" s="42" t="s">
        <v>33</v>
      </c>
      <c r="E17" s="42" t="s">
        <v>158</v>
      </c>
      <c r="F17" s="19" t="s">
        <v>271</v>
      </c>
      <c r="G17" s="25" t="s">
        <v>391</v>
      </c>
      <c r="H17" s="40" t="s">
        <v>529</v>
      </c>
      <c r="I17" s="38"/>
      <c r="J17" s="53">
        <f>+OrderQty($I$4,B17,G17,I17)</f>
        <v>10</v>
      </c>
    </row>
    <row r="18" spans="1:10" s="2" customFormat="1" ht="22.5">
      <c r="A18" s="16"/>
      <c r="B18" s="46">
        <v>1</v>
      </c>
      <c r="C18" s="18" t="s">
        <v>25</v>
      </c>
      <c r="D18" s="41" t="s">
        <v>34</v>
      </c>
      <c r="E18" s="41" t="s">
        <v>159</v>
      </c>
      <c r="F18" s="18" t="s">
        <v>272</v>
      </c>
      <c r="G18" s="24" t="s">
        <v>392</v>
      </c>
      <c r="H18" s="39" t="s">
        <v>532</v>
      </c>
      <c r="I18" s="37"/>
      <c r="J18" s="53">
        <f>+OrderQty($I$4,B18,G18,I18)</f>
        <v>6</v>
      </c>
    </row>
    <row r="19" spans="1:10" s="2" customFormat="1" ht="22.5">
      <c r="A19" s="16"/>
      <c r="B19" s="47">
        <v>10</v>
      </c>
      <c r="C19" s="19" t="s">
        <v>25</v>
      </c>
      <c r="D19" s="42" t="s">
        <v>35</v>
      </c>
      <c r="E19" s="42" t="s">
        <v>160</v>
      </c>
      <c r="F19" s="19" t="s">
        <v>273</v>
      </c>
      <c r="G19" s="25" t="s">
        <v>393</v>
      </c>
      <c r="H19" s="40" t="s">
        <v>533</v>
      </c>
      <c r="I19" s="38" t="s">
        <v>585</v>
      </c>
      <c r="J19" s="53">
        <f>+OrderQty($I$4,B19,G19,I19)</f>
        <v>11</v>
      </c>
    </row>
    <row r="20" spans="1:10" s="2" customFormat="1" ht="12.75">
      <c r="A20" s="16"/>
      <c r="B20" s="46">
        <v>2</v>
      </c>
      <c r="C20" s="18" t="s">
        <v>25</v>
      </c>
      <c r="D20" s="41" t="s">
        <v>36</v>
      </c>
      <c r="E20" s="41" t="s">
        <v>160</v>
      </c>
      <c r="F20" s="18" t="s">
        <v>274</v>
      </c>
      <c r="G20" s="24" t="s">
        <v>394</v>
      </c>
      <c r="H20" s="39" t="s">
        <v>534</v>
      </c>
      <c r="I20" s="37" t="s">
        <v>585</v>
      </c>
      <c r="J20" s="53">
        <f>+OrderQty($I$4,B20,G20,I20)</f>
        <v>3</v>
      </c>
    </row>
    <row r="21" spans="1:10" s="2" customFormat="1" ht="12.75">
      <c r="A21" s="16"/>
      <c r="B21" s="47">
        <v>2</v>
      </c>
      <c r="C21" s="19" t="s">
        <v>25</v>
      </c>
      <c r="D21" s="42" t="s">
        <v>37</v>
      </c>
      <c r="E21" s="42">
        <v>261</v>
      </c>
      <c r="F21" s="19" t="s">
        <v>275</v>
      </c>
      <c r="G21" s="25" t="s">
        <v>395</v>
      </c>
      <c r="H21" s="40" t="s">
        <v>535</v>
      </c>
      <c r="I21" s="38"/>
      <c r="J21" s="53">
        <f>+OrderQty($I$4,B21,G21,I21)</f>
        <v>10</v>
      </c>
    </row>
    <row r="22" spans="1:10" s="2" customFormat="1" ht="12.75">
      <c r="A22" s="16"/>
      <c r="B22" s="46">
        <v>2</v>
      </c>
      <c r="C22" s="18" t="s">
        <v>25</v>
      </c>
      <c r="D22" s="41" t="s">
        <v>38</v>
      </c>
      <c r="E22" s="41">
        <v>392</v>
      </c>
      <c r="F22" s="18" t="s">
        <v>276</v>
      </c>
      <c r="G22" s="24" t="s">
        <v>396</v>
      </c>
      <c r="H22" s="39" t="s">
        <v>535</v>
      </c>
      <c r="I22" s="37"/>
      <c r="J22" s="53">
        <f>+OrderQty($I$4,B22,G22,I22)</f>
        <v>10</v>
      </c>
    </row>
    <row r="23" spans="1:10" s="2" customFormat="1" ht="12.75">
      <c r="A23" s="16"/>
      <c r="B23" s="47">
        <v>2</v>
      </c>
      <c r="C23" s="19" t="s">
        <v>25</v>
      </c>
      <c r="D23" s="42" t="s">
        <v>39</v>
      </c>
      <c r="E23" s="42">
        <v>187</v>
      </c>
      <c r="F23" s="19" t="s">
        <v>277</v>
      </c>
      <c r="G23" s="25" t="s">
        <v>397</v>
      </c>
      <c r="H23" s="40" t="s">
        <v>530</v>
      </c>
      <c r="I23" s="38"/>
      <c r="J23" s="53">
        <f>+OrderQty($I$4,B23,G23,I23)</f>
        <v>10</v>
      </c>
    </row>
    <row r="24" spans="1:10" s="2" customFormat="1" ht="12.75">
      <c r="A24" s="16"/>
      <c r="B24" s="46">
        <v>1</v>
      </c>
      <c r="C24" s="18" t="s">
        <v>26</v>
      </c>
      <c r="D24" s="41" t="s">
        <v>40</v>
      </c>
      <c r="E24" s="69">
        <v>0.042361111111111106</v>
      </c>
      <c r="F24" s="18" t="s">
        <v>278</v>
      </c>
      <c r="G24" s="24" t="s">
        <v>398</v>
      </c>
      <c r="H24" s="39" t="s">
        <v>536</v>
      </c>
      <c r="I24" s="37"/>
      <c r="J24" s="53">
        <f>+OrderQty($I$4,B24,G24,I24)</f>
        <v>6</v>
      </c>
    </row>
    <row r="25" spans="1:10" s="2" customFormat="1" ht="12.75">
      <c r="A25" s="16"/>
      <c r="B25" s="47">
        <v>4</v>
      </c>
      <c r="C25" s="19" t="s">
        <v>25</v>
      </c>
      <c r="D25" s="42" t="s">
        <v>41</v>
      </c>
      <c r="E25" s="42" t="s">
        <v>161</v>
      </c>
      <c r="F25" s="19" t="s">
        <v>279</v>
      </c>
      <c r="G25" s="25" t="s">
        <v>399</v>
      </c>
      <c r="H25" s="40" t="s">
        <v>537</v>
      </c>
      <c r="I25" s="38"/>
      <c r="J25" s="53">
        <f>+OrderQty($I$4,B25,G25,I25)</f>
        <v>10</v>
      </c>
    </row>
    <row r="26" spans="1:10" s="2" customFormat="1" ht="22.5">
      <c r="A26" s="16"/>
      <c r="B26" s="46">
        <v>1</v>
      </c>
      <c r="C26" s="18" t="s">
        <v>25</v>
      </c>
      <c r="D26" s="41" t="s">
        <v>42</v>
      </c>
      <c r="E26" s="41" t="s">
        <v>162</v>
      </c>
      <c r="F26" s="18" t="s">
        <v>280</v>
      </c>
      <c r="G26" s="24" t="s">
        <v>400</v>
      </c>
      <c r="H26" s="39" t="s">
        <v>537</v>
      </c>
      <c r="I26" s="37"/>
      <c r="J26" s="53">
        <f>+OrderQty($I$4,B26,G26,I26)</f>
        <v>10</v>
      </c>
    </row>
    <row r="27" spans="1:10" s="2" customFormat="1" ht="12.75">
      <c r="A27" s="16"/>
      <c r="B27" s="47">
        <v>1</v>
      </c>
      <c r="C27" s="19" t="s">
        <v>25</v>
      </c>
      <c r="D27" s="42" t="s">
        <v>43</v>
      </c>
      <c r="E27" s="42" t="s">
        <v>163</v>
      </c>
      <c r="F27" s="19" t="s">
        <v>281</v>
      </c>
      <c r="G27" s="25" t="s">
        <v>401</v>
      </c>
      <c r="H27" s="40" t="s">
        <v>529</v>
      </c>
      <c r="I27" s="38"/>
      <c r="J27" s="53">
        <f>+OrderQty($I$4,B27,G27,I27)</f>
        <v>10</v>
      </c>
    </row>
    <row r="28" spans="1:10" s="2" customFormat="1" ht="12.75">
      <c r="A28" s="16"/>
      <c r="B28" s="46">
        <v>6</v>
      </c>
      <c r="C28" s="18" t="s">
        <v>25</v>
      </c>
      <c r="D28" s="41" t="s">
        <v>44</v>
      </c>
      <c r="E28" s="41" t="s">
        <v>164</v>
      </c>
      <c r="F28" s="18" t="s">
        <v>282</v>
      </c>
      <c r="G28" s="24" t="s">
        <v>402</v>
      </c>
      <c r="H28" s="39" t="s">
        <v>538</v>
      </c>
      <c r="I28" s="37"/>
      <c r="J28" s="53">
        <f>+OrderQty($I$4,B28,G28,I28)</f>
        <v>20</v>
      </c>
    </row>
    <row r="29" spans="1:10" s="2" customFormat="1" ht="12.75">
      <c r="A29" s="16"/>
      <c r="B29" s="47">
        <v>2</v>
      </c>
      <c r="C29" s="19" t="s">
        <v>25</v>
      </c>
      <c r="D29" s="42" t="s">
        <v>45</v>
      </c>
      <c r="E29" s="42" t="s">
        <v>165</v>
      </c>
      <c r="F29" s="19" t="s">
        <v>283</v>
      </c>
      <c r="G29" s="25" t="s">
        <v>403</v>
      </c>
      <c r="H29" s="40" t="s">
        <v>537</v>
      </c>
      <c r="I29" s="38"/>
      <c r="J29" s="53">
        <f>+OrderQty($I$4,B29,G29,I29)</f>
        <v>10</v>
      </c>
    </row>
    <row r="30" spans="1:10" s="2" customFormat="1" ht="33.75">
      <c r="A30" s="16"/>
      <c r="B30" s="46">
        <v>2</v>
      </c>
      <c r="C30" s="18" t="s">
        <v>25</v>
      </c>
      <c r="D30" s="41" t="s">
        <v>46</v>
      </c>
      <c r="E30" s="41" t="s">
        <v>166</v>
      </c>
      <c r="F30" s="18" t="s">
        <v>284</v>
      </c>
      <c r="G30" s="24" t="s">
        <v>404</v>
      </c>
      <c r="H30" s="39" t="s">
        <v>539</v>
      </c>
      <c r="I30" s="37"/>
      <c r="J30" s="53">
        <f>+OrderQty($I$4,B30,G30,I30)</f>
        <v>7</v>
      </c>
    </row>
    <row r="31" spans="1:10" s="2" customFormat="1" ht="22.5">
      <c r="A31" s="16"/>
      <c r="B31" s="47">
        <v>1</v>
      </c>
      <c r="C31" s="19" t="s">
        <v>25</v>
      </c>
      <c r="D31" s="42" t="s">
        <v>47</v>
      </c>
      <c r="E31" s="42" t="s">
        <v>167</v>
      </c>
      <c r="F31" s="19" t="s">
        <v>285</v>
      </c>
      <c r="G31" s="25" t="s">
        <v>405</v>
      </c>
      <c r="H31" s="40" t="s">
        <v>540</v>
      </c>
      <c r="I31" s="38" t="s">
        <v>585</v>
      </c>
      <c r="J31" s="53">
        <f>+OrderQty($I$4,B31,G31,I31)</f>
        <v>2</v>
      </c>
    </row>
    <row r="32" spans="1:10" s="2" customFormat="1" ht="12.75">
      <c r="A32" s="16"/>
      <c r="B32" s="46">
        <v>9</v>
      </c>
      <c r="C32" s="18" t="s">
        <v>25</v>
      </c>
      <c r="D32" s="41" t="s">
        <v>48</v>
      </c>
      <c r="E32" s="41">
        <v>0</v>
      </c>
      <c r="F32" s="18" t="s">
        <v>286</v>
      </c>
      <c r="G32" s="24" t="s">
        <v>406</v>
      </c>
      <c r="H32" s="39" t="s">
        <v>529</v>
      </c>
      <c r="I32" s="37"/>
      <c r="J32" s="53">
        <f>+OrderQty($I$4,B32,G32,I32)</f>
        <v>20</v>
      </c>
    </row>
    <row r="33" spans="1:10" s="2" customFormat="1" ht="12.75">
      <c r="A33" s="16"/>
      <c r="B33" s="47">
        <v>1</v>
      </c>
      <c r="C33" s="19" t="s">
        <v>25</v>
      </c>
      <c r="D33" s="42" t="s">
        <v>49</v>
      </c>
      <c r="E33" s="42" t="s">
        <v>168</v>
      </c>
      <c r="F33" s="19" t="s">
        <v>268</v>
      </c>
      <c r="G33" s="25" t="s">
        <v>407</v>
      </c>
      <c r="H33" s="40" t="s">
        <v>530</v>
      </c>
      <c r="I33" s="38"/>
      <c r="J33" s="53">
        <f>+OrderQty($I$4,B33,G33,I33)</f>
        <v>10</v>
      </c>
    </row>
    <row r="34" spans="1:10" s="2" customFormat="1" ht="12.75">
      <c r="A34" s="16"/>
      <c r="B34" s="46">
        <v>3</v>
      </c>
      <c r="C34" s="18" t="s">
        <v>25</v>
      </c>
      <c r="D34" s="41" t="s">
        <v>49</v>
      </c>
      <c r="E34" s="41" t="s">
        <v>168</v>
      </c>
      <c r="F34" s="18" t="s">
        <v>268</v>
      </c>
      <c r="G34" s="24" t="s">
        <v>408</v>
      </c>
      <c r="H34" s="39" t="s">
        <v>530</v>
      </c>
      <c r="I34" s="37"/>
      <c r="J34" s="53">
        <f>+OrderQty($I$4,B34,G34,I34)</f>
        <v>10</v>
      </c>
    </row>
    <row r="35" spans="1:10" s="2" customFormat="1" ht="12.75">
      <c r="A35" s="16"/>
      <c r="B35" s="47">
        <v>1</v>
      </c>
      <c r="C35" s="19" t="s">
        <v>25</v>
      </c>
      <c r="D35" s="42" t="s">
        <v>49</v>
      </c>
      <c r="E35" s="42" t="s">
        <v>168</v>
      </c>
      <c r="F35" s="19" t="s">
        <v>268</v>
      </c>
      <c r="G35" s="25" t="s">
        <v>409</v>
      </c>
      <c r="H35" s="40" t="s">
        <v>530</v>
      </c>
      <c r="I35" s="38"/>
      <c r="J35" s="53">
        <f>+OrderQty($I$4,B35,G35,I35)</f>
        <v>10</v>
      </c>
    </row>
    <row r="36" spans="1:10" s="2" customFormat="1" ht="12.75">
      <c r="A36" s="16"/>
      <c r="B36" s="46">
        <v>4</v>
      </c>
      <c r="C36" s="18" t="s">
        <v>25</v>
      </c>
      <c r="D36" s="41" t="s">
        <v>49</v>
      </c>
      <c r="E36" s="41" t="s">
        <v>168</v>
      </c>
      <c r="F36" s="18" t="s">
        <v>268</v>
      </c>
      <c r="G36" s="24" t="s">
        <v>410</v>
      </c>
      <c r="H36" s="39" t="s">
        <v>530</v>
      </c>
      <c r="I36" s="37"/>
      <c r="J36" s="53">
        <f>+OrderQty($I$4,B36,G36,I36)</f>
        <v>10</v>
      </c>
    </row>
    <row r="37" spans="1:10" s="2" customFormat="1" ht="12.75">
      <c r="A37" s="16"/>
      <c r="B37" s="47">
        <v>7</v>
      </c>
      <c r="C37" s="19" t="s">
        <v>25</v>
      </c>
      <c r="D37" s="42" t="s">
        <v>49</v>
      </c>
      <c r="E37" s="42" t="s">
        <v>169</v>
      </c>
      <c r="F37" s="19" t="s">
        <v>268</v>
      </c>
      <c r="G37" s="25" t="s">
        <v>411</v>
      </c>
      <c r="H37" s="40" t="s">
        <v>530</v>
      </c>
      <c r="I37" s="38"/>
      <c r="J37" s="53">
        <f>+OrderQty($I$4,B37,G37,I37)</f>
        <v>20</v>
      </c>
    </row>
    <row r="38" spans="1:10" s="2" customFormat="1" ht="33.75">
      <c r="A38" s="16"/>
      <c r="B38" s="46">
        <v>26</v>
      </c>
      <c r="C38" s="18" t="s">
        <v>25</v>
      </c>
      <c r="D38" s="41" t="s">
        <v>50</v>
      </c>
      <c r="E38" s="41" t="s">
        <v>170</v>
      </c>
      <c r="F38" s="18" t="s">
        <v>287</v>
      </c>
      <c r="G38" s="24" t="s">
        <v>412</v>
      </c>
      <c r="H38" s="39" t="s">
        <v>541</v>
      </c>
      <c r="I38" s="37"/>
      <c r="J38" s="53">
        <f>+OrderQty($I$4,B38,G38,I38)</f>
        <v>40</v>
      </c>
    </row>
    <row r="39" spans="1:10" s="2" customFormat="1" ht="12.75">
      <c r="A39" s="16"/>
      <c r="B39" s="47">
        <v>4</v>
      </c>
      <c r="C39" s="19" t="s">
        <v>25</v>
      </c>
      <c r="D39" s="42" t="s">
        <v>51</v>
      </c>
      <c r="E39" s="42" t="s">
        <v>171</v>
      </c>
      <c r="F39" s="19" t="s">
        <v>288</v>
      </c>
      <c r="G39" s="25" t="s">
        <v>413</v>
      </c>
      <c r="H39" s="40" t="s">
        <v>537</v>
      </c>
      <c r="I39" s="38"/>
      <c r="J39" s="53">
        <f>+OrderQty($I$4,B39,G39,I39)</f>
        <v>10</v>
      </c>
    </row>
    <row r="40" spans="1:10" s="2" customFormat="1" ht="12.75">
      <c r="A40" s="16"/>
      <c r="B40" s="46">
        <v>2</v>
      </c>
      <c r="C40" s="18" t="s">
        <v>26</v>
      </c>
      <c r="D40" s="41" t="s">
        <v>52</v>
      </c>
      <c r="E40" s="41" t="s">
        <v>172</v>
      </c>
      <c r="F40" s="18" t="s">
        <v>289</v>
      </c>
      <c r="G40" s="24" t="s">
        <v>414</v>
      </c>
      <c r="H40" s="39" t="s">
        <v>542</v>
      </c>
      <c r="I40" s="37"/>
      <c r="J40" s="53">
        <f>+OrderQty($I$4,B40,G40,I40)</f>
        <v>7</v>
      </c>
    </row>
    <row r="41" spans="1:10" s="2" customFormat="1" ht="12.75">
      <c r="A41" s="16"/>
      <c r="B41" s="47">
        <v>5</v>
      </c>
      <c r="C41" s="19" t="s">
        <v>25</v>
      </c>
      <c r="D41" s="42" t="s">
        <v>53</v>
      </c>
      <c r="E41" s="42" t="s">
        <v>173</v>
      </c>
      <c r="F41" s="19" t="s">
        <v>290</v>
      </c>
      <c r="G41" s="25" t="s">
        <v>415</v>
      </c>
      <c r="H41" s="40" t="s">
        <v>529</v>
      </c>
      <c r="I41" s="38"/>
      <c r="J41" s="53">
        <f>+OrderQty($I$4,B41,G41,I41)</f>
        <v>20</v>
      </c>
    </row>
    <row r="42" spans="1:10" s="2" customFormat="1" ht="12.75">
      <c r="A42" s="16"/>
      <c r="B42" s="46">
        <v>2</v>
      </c>
      <c r="C42" s="18" t="s">
        <v>25</v>
      </c>
      <c r="D42" s="41" t="s">
        <v>54</v>
      </c>
      <c r="E42" s="41" t="s">
        <v>174</v>
      </c>
      <c r="F42" s="18" t="s">
        <v>291</v>
      </c>
      <c r="G42" s="24" t="s">
        <v>416</v>
      </c>
      <c r="H42" s="39" t="s">
        <v>537</v>
      </c>
      <c r="I42" s="37"/>
      <c r="J42" s="53">
        <f>+OrderQty($I$4,B42,G42,I42)</f>
        <v>10</v>
      </c>
    </row>
    <row r="43" spans="1:10" s="2" customFormat="1" ht="12.75">
      <c r="A43" s="16"/>
      <c r="B43" s="47">
        <v>4</v>
      </c>
      <c r="C43" s="19" t="s">
        <v>25</v>
      </c>
      <c r="D43" s="42" t="s">
        <v>55</v>
      </c>
      <c r="E43" s="42" t="s">
        <v>175</v>
      </c>
      <c r="F43" s="19" t="s">
        <v>292</v>
      </c>
      <c r="G43" s="25" t="s">
        <v>417</v>
      </c>
      <c r="H43" s="40" t="s">
        <v>529</v>
      </c>
      <c r="I43" s="38"/>
      <c r="J43" s="53">
        <f>+OrderQty($I$4,B43,G43,I43)</f>
        <v>10</v>
      </c>
    </row>
    <row r="44" spans="1:10" s="2" customFormat="1" ht="12.75">
      <c r="A44" s="16"/>
      <c r="B44" s="46">
        <v>1</v>
      </c>
      <c r="C44" s="18" t="s">
        <v>25</v>
      </c>
      <c r="D44" s="41" t="s">
        <v>56</v>
      </c>
      <c r="E44" s="41" t="s">
        <v>176</v>
      </c>
      <c r="F44" s="18" t="s">
        <v>293</v>
      </c>
      <c r="G44" s="24" t="s">
        <v>418</v>
      </c>
      <c r="H44" s="39" t="s">
        <v>543</v>
      </c>
      <c r="I44" s="37" t="s">
        <v>585</v>
      </c>
      <c r="J44" s="53">
        <f>+OrderQty($I$4,B44,G44,I44)</f>
        <v>2</v>
      </c>
    </row>
    <row r="45" spans="1:10" s="2" customFormat="1" ht="12.75">
      <c r="A45" s="16"/>
      <c r="B45" s="47">
        <v>1</v>
      </c>
      <c r="C45" s="19" t="s">
        <v>25</v>
      </c>
      <c r="D45" s="42" t="s">
        <v>57</v>
      </c>
      <c r="E45" s="42" t="s">
        <v>177</v>
      </c>
      <c r="F45" s="19" t="s">
        <v>294</v>
      </c>
      <c r="G45" s="25" t="s">
        <v>419</v>
      </c>
      <c r="H45" s="40" t="s">
        <v>537</v>
      </c>
      <c r="I45" s="38"/>
      <c r="J45" s="53">
        <f>+OrderQty($I$4,B45,G45,I45)</f>
        <v>10</v>
      </c>
    </row>
    <row r="46" spans="1:10" s="2" customFormat="1" ht="12.75">
      <c r="A46" s="16"/>
      <c r="B46" s="46">
        <v>1</v>
      </c>
      <c r="C46" s="18" t="s">
        <v>25</v>
      </c>
      <c r="D46" s="41" t="s">
        <v>58</v>
      </c>
      <c r="E46" s="41" t="s">
        <v>178</v>
      </c>
      <c r="F46" s="18" t="s">
        <v>295</v>
      </c>
      <c r="G46" s="24" t="s">
        <v>420</v>
      </c>
      <c r="H46" s="39" t="s">
        <v>530</v>
      </c>
      <c r="I46" s="37"/>
      <c r="J46" s="53">
        <f>+OrderQty($I$4,B46,G46,I46)</f>
        <v>10</v>
      </c>
    </row>
    <row r="47" spans="1:10" s="2" customFormat="1" ht="22.5">
      <c r="A47" s="16"/>
      <c r="B47" s="47">
        <v>15</v>
      </c>
      <c r="C47" s="19" t="s">
        <v>25</v>
      </c>
      <c r="D47" s="42" t="s">
        <v>59</v>
      </c>
      <c r="E47" s="42" t="s">
        <v>179</v>
      </c>
      <c r="F47" s="19" t="s">
        <v>296</v>
      </c>
      <c r="G47" s="25" t="s">
        <v>421</v>
      </c>
      <c r="H47" s="40" t="s">
        <v>529</v>
      </c>
      <c r="I47" s="38"/>
      <c r="J47" s="53">
        <f>+OrderQty($I$4,B47,G47,I47)</f>
        <v>20</v>
      </c>
    </row>
    <row r="48" spans="1:10" s="2" customFormat="1" ht="33.75">
      <c r="A48" s="16"/>
      <c r="B48" s="46">
        <v>23</v>
      </c>
      <c r="C48" s="18" t="s">
        <v>25</v>
      </c>
      <c r="D48" s="41" t="s">
        <v>60</v>
      </c>
      <c r="E48" s="41" t="s">
        <v>180</v>
      </c>
      <c r="F48" s="18" t="s">
        <v>297</v>
      </c>
      <c r="G48" s="24" t="s">
        <v>422</v>
      </c>
      <c r="H48" s="39" t="s">
        <v>541</v>
      </c>
      <c r="I48" s="37"/>
      <c r="J48" s="53">
        <f>+OrderQty($I$4,B48,G48,I48)</f>
        <v>30</v>
      </c>
    </row>
    <row r="49" spans="1:10" s="2" customFormat="1" ht="12.75">
      <c r="A49" s="16"/>
      <c r="B49" s="47">
        <v>1</v>
      </c>
      <c r="C49" s="19" t="s">
        <v>25</v>
      </c>
      <c r="D49" s="42" t="s">
        <v>61</v>
      </c>
      <c r="E49" s="42" t="s">
        <v>181</v>
      </c>
      <c r="F49" s="19" t="s">
        <v>298</v>
      </c>
      <c r="G49" s="25" t="s">
        <v>423</v>
      </c>
      <c r="H49" s="40" t="s">
        <v>530</v>
      </c>
      <c r="I49" s="38"/>
      <c r="J49" s="53">
        <f>+OrderQty($I$4,B49,G49,I49)</f>
        <v>10</v>
      </c>
    </row>
    <row r="50" spans="1:10" s="2" customFormat="1" ht="12.75">
      <c r="A50" s="16"/>
      <c r="B50" s="46">
        <v>1</v>
      </c>
      <c r="C50" s="18" t="s">
        <v>26</v>
      </c>
      <c r="D50" s="41" t="s">
        <v>62</v>
      </c>
      <c r="E50" s="41" t="s">
        <v>182</v>
      </c>
      <c r="F50" s="18" t="s">
        <v>299</v>
      </c>
      <c r="G50" s="24" t="s">
        <v>424</v>
      </c>
      <c r="H50" s="39" t="s">
        <v>529</v>
      </c>
      <c r="I50" s="37"/>
      <c r="J50" s="53">
        <f>+OrderQty($I$4,B50,G50,I50)</f>
        <v>10</v>
      </c>
    </row>
    <row r="51" spans="1:10" s="2" customFormat="1" ht="12.75">
      <c r="A51" s="16"/>
      <c r="B51" s="47">
        <v>5</v>
      </c>
      <c r="C51" s="19" t="s">
        <v>25</v>
      </c>
      <c r="D51" s="42" t="s">
        <v>61</v>
      </c>
      <c r="E51" s="42" t="s">
        <v>182</v>
      </c>
      <c r="F51" s="19" t="s">
        <v>298</v>
      </c>
      <c r="G51" s="25" t="s">
        <v>425</v>
      </c>
      <c r="H51" s="40" t="s">
        <v>530</v>
      </c>
      <c r="I51" s="38"/>
      <c r="J51" s="53">
        <f>+OrderQty($I$4,B51,G51,I51)</f>
        <v>20</v>
      </c>
    </row>
    <row r="52" spans="1:10" s="2" customFormat="1" ht="12.75">
      <c r="A52" s="16"/>
      <c r="B52" s="46">
        <v>1</v>
      </c>
      <c r="C52" s="18" t="s">
        <v>25</v>
      </c>
      <c r="D52" s="41" t="s">
        <v>63</v>
      </c>
      <c r="E52" s="41" t="s">
        <v>183</v>
      </c>
      <c r="F52" s="18" t="s">
        <v>300</v>
      </c>
      <c r="G52" s="24" t="s">
        <v>426</v>
      </c>
      <c r="H52" s="39" t="s">
        <v>537</v>
      </c>
      <c r="I52" s="37"/>
      <c r="J52" s="53">
        <f>+OrderQty($I$4,B52,G52,I52)</f>
        <v>10</v>
      </c>
    </row>
    <row r="53" spans="1:10" s="2" customFormat="1" ht="12.75">
      <c r="A53" s="16"/>
      <c r="B53" s="47">
        <v>5</v>
      </c>
      <c r="C53" s="19" t="s">
        <v>25</v>
      </c>
      <c r="D53" s="42" t="s">
        <v>64</v>
      </c>
      <c r="E53" s="42" t="s">
        <v>184</v>
      </c>
      <c r="F53" s="19" t="s">
        <v>301</v>
      </c>
      <c r="G53" s="25" t="s">
        <v>427</v>
      </c>
      <c r="H53" s="40" t="s">
        <v>530</v>
      </c>
      <c r="I53" s="38"/>
      <c r="J53" s="53">
        <f>+OrderQty($I$4,B53,G53,I53)</f>
        <v>20</v>
      </c>
    </row>
    <row r="54" spans="1:10" s="2" customFormat="1" ht="12.75">
      <c r="A54" s="16"/>
      <c r="B54" s="46">
        <v>3</v>
      </c>
      <c r="C54" s="18" t="s">
        <v>25</v>
      </c>
      <c r="D54" s="41" t="s">
        <v>65</v>
      </c>
      <c r="E54" s="41" t="s">
        <v>185</v>
      </c>
      <c r="F54" s="18" t="s">
        <v>267</v>
      </c>
      <c r="G54" s="24" t="s">
        <v>428</v>
      </c>
      <c r="H54" s="39" t="s">
        <v>529</v>
      </c>
      <c r="I54" s="37"/>
      <c r="J54" s="53">
        <f>+OrderQty($I$4,B54,G54,I54)</f>
        <v>10</v>
      </c>
    </row>
    <row r="55" spans="1:10" s="2" customFormat="1" ht="12.75">
      <c r="A55" s="16"/>
      <c r="B55" s="47">
        <v>4</v>
      </c>
      <c r="C55" s="19" t="s">
        <v>25</v>
      </c>
      <c r="D55" s="42" t="s">
        <v>65</v>
      </c>
      <c r="E55" s="42" t="s">
        <v>186</v>
      </c>
      <c r="F55" s="19" t="s">
        <v>267</v>
      </c>
      <c r="G55" s="25" t="s">
        <v>429</v>
      </c>
      <c r="H55" s="40" t="s">
        <v>529</v>
      </c>
      <c r="I55" s="38"/>
      <c r="J55" s="53">
        <f>+OrderQty($I$4,B55,G55,I55)</f>
        <v>10</v>
      </c>
    </row>
    <row r="56" spans="1:10" s="2" customFormat="1" ht="33.75">
      <c r="A56" s="16"/>
      <c r="B56" s="46">
        <v>1</v>
      </c>
      <c r="C56" s="18" t="s">
        <v>25</v>
      </c>
      <c r="D56" s="41" t="s">
        <v>66</v>
      </c>
      <c r="E56" s="41" t="s">
        <v>187</v>
      </c>
      <c r="F56" s="18" t="s">
        <v>302</v>
      </c>
      <c r="G56" s="24" t="s">
        <v>430</v>
      </c>
      <c r="H56" s="39">
        <v>9181109421</v>
      </c>
      <c r="I56" s="37"/>
      <c r="J56" s="53">
        <f>+OrderQty($I$4,B56,G56,I56)</f>
        <v>6</v>
      </c>
    </row>
    <row r="57" spans="1:10" s="2" customFormat="1" ht="12.75">
      <c r="A57" s="16"/>
      <c r="B57" s="47">
        <v>1</v>
      </c>
      <c r="C57" s="19" t="s">
        <v>25</v>
      </c>
      <c r="D57" s="42" t="s">
        <v>67</v>
      </c>
      <c r="E57" s="42" t="s">
        <v>188</v>
      </c>
      <c r="F57" s="19" t="s">
        <v>303</v>
      </c>
      <c r="G57" s="25" t="s">
        <v>431</v>
      </c>
      <c r="H57" s="40" t="s">
        <v>529</v>
      </c>
      <c r="I57" s="38"/>
      <c r="J57" s="53">
        <f>+OrderQty($I$4,B57,G57,I57)</f>
        <v>10</v>
      </c>
    </row>
    <row r="58" spans="1:10" s="2" customFormat="1" ht="12.75">
      <c r="A58" s="16"/>
      <c r="B58" s="46">
        <v>1</v>
      </c>
      <c r="C58" s="18" t="s">
        <v>25</v>
      </c>
      <c r="D58" s="41" t="s">
        <v>68</v>
      </c>
      <c r="E58" s="41" t="s">
        <v>189</v>
      </c>
      <c r="F58" s="18" t="s">
        <v>304</v>
      </c>
      <c r="G58" s="24" t="s">
        <v>432</v>
      </c>
      <c r="H58" s="39" t="s">
        <v>529</v>
      </c>
      <c r="I58" s="37"/>
      <c r="J58" s="53">
        <f>+OrderQty($I$4,B58,G58,I58)</f>
        <v>10</v>
      </c>
    </row>
    <row r="59" spans="1:10" s="2" customFormat="1" ht="12.75">
      <c r="A59" s="16"/>
      <c r="B59" s="47">
        <v>3</v>
      </c>
      <c r="C59" s="19" t="s">
        <v>25</v>
      </c>
      <c r="D59" s="42" t="s">
        <v>69</v>
      </c>
      <c r="E59" s="42">
        <v>10</v>
      </c>
      <c r="F59" s="19" t="s">
        <v>305</v>
      </c>
      <c r="G59" s="25" t="s">
        <v>433</v>
      </c>
      <c r="H59" s="40" t="s">
        <v>529</v>
      </c>
      <c r="I59" s="38"/>
      <c r="J59" s="53">
        <f>+OrderQty($I$4,B59,G59,I59)</f>
        <v>10</v>
      </c>
    </row>
    <row r="60" spans="1:10" s="2" customFormat="1" ht="12.75">
      <c r="A60" s="16"/>
      <c r="B60" s="46">
        <v>6</v>
      </c>
      <c r="C60" s="18" t="s">
        <v>25</v>
      </c>
      <c r="D60" s="41" t="s">
        <v>70</v>
      </c>
      <c r="E60" s="41" t="s">
        <v>190</v>
      </c>
      <c r="F60" s="18" t="s">
        <v>306</v>
      </c>
      <c r="G60" s="24" t="s">
        <v>434</v>
      </c>
      <c r="H60" s="39" t="s">
        <v>529</v>
      </c>
      <c r="I60" s="37"/>
      <c r="J60" s="53">
        <f>+OrderQty($I$4,B60,G60,I60)</f>
        <v>20</v>
      </c>
    </row>
    <row r="61" spans="1:10" s="2" customFormat="1" ht="33.75">
      <c r="A61" s="16"/>
      <c r="B61" s="47">
        <v>21</v>
      </c>
      <c r="C61" s="19" t="s">
        <v>25</v>
      </c>
      <c r="D61" s="42" t="s">
        <v>70</v>
      </c>
      <c r="E61" s="42" t="s">
        <v>191</v>
      </c>
      <c r="F61" s="19" t="s">
        <v>306</v>
      </c>
      <c r="G61" s="25" t="s">
        <v>435</v>
      </c>
      <c r="H61" s="40" t="s">
        <v>529</v>
      </c>
      <c r="I61" s="38"/>
      <c r="J61" s="53">
        <f>+OrderQty($I$4,B61,G61,I61)</f>
        <v>30</v>
      </c>
    </row>
    <row r="62" spans="1:10" s="2" customFormat="1" ht="12.75">
      <c r="A62" s="16"/>
      <c r="B62" s="46">
        <v>7</v>
      </c>
      <c r="C62" s="18" t="s">
        <v>25</v>
      </c>
      <c r="D62" s="41" t="s">
        <v>71</v>
      </c>
      <c r="E62" s="41" t="s">
        <v>192</v>
      </c>
      <c r="F62" s="18" t="s">
        <v>307</v>
      </c>
      <c r="G62" s="24" t="s">
        <v>436</v>
      </c>
      <c r="H62" s="39" t="s">
        <v>537</v>
      </c>
      <c r="I62" s="37"/>
      <c r="J62" s="53">
        <f>+OrderQty($I$4,B62,G62,I62)</f>
        <v>20</v>
      </c>
    </row>
    <row r="63" spans="1:10" s="2" customFormat="1" ht="33.75">
      <c r="A63" s="16"/>
      <c r="B63" s="47">
        <v>26</v>
      </c>
      <c r="C63" s="19" t="s">
        <v>25</v>
      </c>
      <c r="D63" s="42" t="s">
        <v>72</v>
      </c>
      <c r="E63" s="42" t="s">
        <v>193</v>
      </c>
      <c r="F63" s="19" t="s">
        <v>308</v>
      </c>
      <c r="G63" s="25" t="s">
        <v>437</v>
      </c>
      <c r="H63" s="40" t="s">
        <v>527</v>
      </c>
      <c r="I63" s="38"/>
      <c r="J63" s="53">
        <f>+OrderQty($I$4,B63,G63,I63)</f>
        <v>40</v>
      </c>
    </row>
    <row r="64" spans="1:10" s="2" customFormat="1" ht="12.75">
      <c r="A64" s="16"/>
      <c r="B64" s="46">
        <v>1</v>
      </c>
      <c r="C64" s="18" t="s">
        <v>25</v>
      </c>
      <c r="D64" s="41" t="s">
        <v>73</v>
      </c>
      <c r="E64" s="41" t="s">
        <v>194</v>
      </c>
      <c r="F64" s="18" t="s">
        <v>309</v>
      </c>
      <c r="G64" s="24" t="s">
        <v>438</v>
      </c>
      <c r="H64" s="39" t="s">
        <v>529</v>
      </c>
      <c r="I64" s="37"/>
      <c r="J64" s="53">
        <f>+OrderQty($I$4,B64,G64,I64)</f>
        <v>10</v>
      </c>
    </row>
    <row r="65" spans="1:10" s="2" customFormat="1" ht="12.75">
      <c r="A65" s="16"/>
      <c r="B65" s="47">
        <v>1</v>
      </c>
      <c r="C65" s="19" t="s">
        <v>25</v>
      </c>
      <c r="D65" s="42" t="s">
        <v>74</v>
      </c>
      <c r="E65" s="42" t="s">
        <v>195</v>
      </c>
      <c r="F65" s="19" t="s">
        <v>310</v>
      </c>
      <c r="G65" s="25" t="s">
        <v>439</v>
      </c>
      <c r="H65" s="40" t="s">
        <v>529</v>
      </c>
      <c r="I65" s="38"/>
      <c r="J65" s="53">
        <f>+OrderQty($I$4,B65,G65,I65)</f>
        <v>10</v>
      </c>
    </row>
    <row r="66" spans="1:10" s="2" customFormat="1" ht="12.75">
      <c r="A66" s="16"/>
      <c r="B66" s="46">
        <v>1</v>
      </c>
      <c r="C66" s="18" t="s">
        <v>25</v>
      </c>
      <c r="D66" s="41" t="s">
        <v>75</v>
      </c>
      <c r="E66" s="41">
        <v>15</v>
      </c>
      <c r="F66" s="18" t="s">
        <v>311</v>
      </c>
      <c r="G66" s="24" t="s">
        <v>440</v>
      </c>
      <c r="H66" s="39" t="s">
        <v>529</v>
      </c>
      <c r="I66" s="37"/>
      <c r="J66" s="53">
        <f>+OrderQty($I$4,B66,G66,I66)</f>
        <v>10</v>
      </c>
    </row>
    <row r="67" spans="1:10" s="2" customFormat="1" ht="12.75">
      <c r="A67" s="16"/>
      <c r="B67" s="47">
        <v>1</v>
      </c>
      <c r="C67" s="19" t="s">
        <v>25</v>
      </c>
      <c r="D67" s="42" t="s">
        <v>76</v>
      </c>
      <c r="E67" s="42" t="s">
        <v>196</v>
      </c>
      <c r="F67" s="19" t="s">
        <v>312</v>
      </c>
      <c r="G67" s="25" t="s">
        <v>441</v>
      </c>
      <c r="H67" s="40" t="s">
        <v>529</v>
      </c>
      <c r="I67" s="38"/>
      <c r="J67" s="53">
        <f>+OrderQty($I$4,B67,G67,I67)</f>
        <v>10</v>
      </c>
    </row>
    <row r="68" spans="1:10" s="2" customFormat="1" ht="12.75">
      <c r="A68" s="16"/>
      <c r="B68" s="46">
        <v>5</v>
      </c>
      <c r="C68" s="18" t="s">
        <v>25</v>
      </c>
      <c r="D68" s="41" t="s">
        <v>77</v>
      </c>
      <c r="E68" s="41">
        <v>20</v>
      </c>
      <c r="F68" s="18" t="s">
        <v>313</v>
      </c>
      <c r="G68" s="24" t="s">
        <v>442</v>
      </c>
      <c r="H68" s="39" t="s">
        <v>529</v>
      </c>
      <c r="I68" s="37"/>
      <c r="J68" s="53">
        <f>+OrderQty($I$4,B68,G68,I68)</f>
        <v>20</v>
      </c>
    </row>
    <row r="69" spans="1:10" s="2" customFormat="1" ht="12.75">
      <c r="A69" s="16"/>
      <c r="B69" s="47">
        <v>2</v>
      </c>
      <c r="C69" s="19" t="s">
        <v>25</v>
      </c>
      <c r="D69" s="42" t="s">
        <v>78</v>
      </c>
      <c r="E69" s="42" t="s">
        <v>197</v>
      </c>
      <c r="F69" s="19" t="s">
        <v>314</v>
      </c>
      <c r="G69" s="25" t="s">
        <v>443</v>
      </c>
      <c r="H69" s="40" t="s">
        <v>535</v>
      </c>
      <c r="I69" s="38"/>
      <c r="J69" s="53">
        <f>+OrderQty($I$4,B69,G69,I69)</f>
        <v>10</v>
      </c>
    </row>
    <row r="70" spans="1:10" s="2" customFormat="1" ht="12.75">
      <c r="A70" s="16"/>
      <c r="B70" s="46">
        <v>2</v>
      </c>
      <c r="C70" s="18" t="s">
        <v>25</v>
      </c>
      <c r="D70" s="41" t="s">
        <v>79</v>
      </c>
      <c r="E70" s="41" t="s">
        <v>198</v>
      </c>
      <c r="F70" s="18" t="s">
        <v>315</v>
      </c>
      <c r="G70" s="24" t="s">
        <v>444</v>
      </c>
      <c r="H70" s="39" t="s">
        <v>535</v>
      </c>
      <c r="I70" s="37"/>
      <c r="J70" s="53">
        <f>+OrderQty($I$4,B70,G70,I70)</f>
        <v>10</v>
      </c>
    </row>
    <row r="71" spans="1:10" s="2" customFormat="1" ht="12.75">
      <c r="A71" s="16"/>
      <c r="B71" s="47">
        <v>1</v>
      </c>
      <c r="C71" s="19" t="s">
        <v>25</v>
      </c>
      <c r="D71" s="42" t="s">
        <v>80</v>
      </c>
      <c r="E71" s="42" t="s">
        <v>199</v>
      </c>
      <c r="F71" s="19" t="s">
        <v>316</v>
      </c>
      <c r="G71" s="25" t="s">
        <v>445</v>
      </c>
      <c r="H71" s="40" t="s">
        <v>530</v>
      </c>
      <c r="I71" s="38"/>
      <c r="J71" s="53">
        <f>+OrderQty($I$4,B71,G71,I71)</f>
        <v>10</v>
      </c>
    </row>
    <row r="72" spans="1:10" s="2" customFormat="1" ht="12.75">
      <c r="A72" s="16"/>
      <c r="B72" s="46">
        <v>1</v>
      </c>
      <c r="C72" s="18" t="s">
        <v>25</v>
      </c>
      <c r="D72" s="41" t="s">
        <v>81</v>
      </c>
      <c r="E72" s="41" t="s">
        <v>200</v>
      </c>
      <c r="F72" s="18" t="s">
        <v>317</v>
      </c>
      <c r="G72" s="24" t="s">
        <v>446</v>
      </c>
      <c r="H72" s="39" t="s">
        <v>529</v>
      </c>
      <c r="I72" s="37"/>
      <c r="J72" s="53">
        <f>+OrderQty($I$4,B72,G72,I72)</f>
        <v>10</v>
      </c>
    </row>
    <row r="73" spans="1:10" s="2" customFormat="1" ht="12.75">
      <c r="A73" s="16"/>
      <c r="B73" s="47">
        <v>3</v>
      </c>
      <c r="C73" s="19" t="s">
        <v>25</v>
      </c>
      <c r="D73" s="42" t="s">
        <v>82</v>
      </c>
      <c r="E73" s="42" t="s">
        <v>201</v>
      </c>
      <c r="F73" s="19" t="s">
        <v>318</v>
      </c>
      <c r="G73" s="25" t="s">
        <v>447</v>
      </c>
      <c r="H73" s="40" t="s">
        <v>537</v>
      </c>
      <c r="I73" s="38"/>
      <c r="J73" s="53">
        <f>+OrderQty($I$4,B73,G73,I73)</f>
        <v>10</v>
      </c>
    </row>
    <row r="74" spans="1:10" s="2" customFormat="1" ht="12.75">
      <c r="A74" s="16"/>
      <c r="B74" s="46">
        <v>1</v>
      </c>
      <c r="C74" s="18" t="s">
        <v>27</v>
      </c>
      <c r="D74" s="41">
        <v>2286691</v>
      </c>
      <c r="E74" s="41" t="s">
        <v>202</v>
      </c>
      <c r="F74" s="18" t="s">
        <v>289</v>
      </c>
      <c r="G74" s="24" t="s">
        <v>448</v>
      </c>
      <c r="H74" s="39" t="s">
        <v>542</v>
      </c>
      <c r="I74" s="37"/>
      <c r="J74" s="53">
        <f>+OrderQty($I$4,B74,G74,I74)</f>
        <v>6</v>
      </c>
    </row>
    <row r="75" spans="1:10" s="2" customFormat="1" ht="12.75">
      <c r="A75" s="16"/>
      <c r="B75" s="47">
        <v>1</v>
      </c>
      <c r="C75" s="19" t="s">
        <v>25</v>
      </c>
      <c r="D75" s="42" t="s">
        <v>83</v>
      </c>
      <c r="E75" s="42" t="s">
        <v>203</v>
      </c>
      <c r="F75" s="19" t="s">
        <v>319</v>
      </c>
      <c r="G75" s="25" t="s">
        <v>449</v>
      </c>
      <c r="H75" s="40" t="s">
        <v>529</v>
      </c>
      <c r="I75" s="38"/>
      <c r="J75" s="53">
        <f>+OrderQty($I$4,B75,G75,I75)</f>
        <v>10</v>
      </c>
    </row>
    <row r="76" spans="1:10" s="2" customFormat="1" ht="12.75">
      <c r="A76" s="16"/>
      <c r="B76" s="46">
        <v>1</v>
      </c>
      <c r="C76" s="18" t="s">
        <v>25</v>
      </c>
      <c r="D76" s="41" t="s">
        <v>84</v>
      </c>
      <c r="E76" s="41" t="s">
        <v>204</v>
      </c>
      <c r="F76" s="18" t="s">
        <v>320</v>
      </c>
      <c r="G76" s="24" t="s">
        <v>450</v>
      </c>
      <c r="H76" s="39" t="s">
        <v>529</v>
      </c>
      <c r="I76" s="37"/>
      <c r="J76" s="53">
        <f>+OrderQty($I$4,B76,G76,I76)</f>
        <v>10</v>
      </c>
    </row>
    <row r="77" spans="1:10" s="2" customFormat="1" ht="12.75">
      <c r="A77" s="16"/>
      <c r="B77" s="47">
        <v>1</v>
      </c>
      <c r="C77" s="19" t="s">
        <v>25</v>
      </c>
      <c r="D77" s="42" t="s">
        <v>85</v>
      </c>
      <c r="E77" s="42" t="s">
        <v>205</v>
      </c>
      <c r="F77" s="19" t="s">
        <v>321</v>
      </c>
      <c r="G77" s="25" t="s">
        <v>451</v>
      </c>
      <c r="H77" s="40" t="s">
        <v>530</v>
      </c>
      <c r="I77" s="38"/>
      <c r="J77" s="53">
        <f>+OrderQty($I$4,B77,G77,I77)</f>
        <v>10</v>
      </c>
    </row>
    <row r="78" spans="1:10" s="2" customFormat="1" ht="12.75">
      <c r="A78" s="16"/>
      <c r="B78" s="46">
        <v>1</v>
      </c>
      <c r="C78" s="18" t="s">
        <v>25</v>
      </c>
      <c r="D78" s="41" t="s">
        <v>86</v>
      </c>
      <c r="E78" s="41" t="s">
        <v>206</v>
      </c>
      <c r="F78" s="18" t="s">
        <v>322</v>
      </c>
      <c r="G78" s="24" t="s">
        <v>452</v>
      </c>
      <c r="H78" s="39" t="s">
        <v>529</v>
      </c>
      <c r="I78" s="37"/>
      <c r="J78" s="53">
        <f>+OrderQty($I$4,B78,G78,I78)</f>
        <v>10</v>
      </c>
    </row>
    <row r="79" spans="1:10" s="2" customFormat="1" ht="22.5">
      <c r="A79" s="16"/>
      <c r="B79" s="47">
        <v>15</v>
      </c>
      <c r="C79" s="19" t="s">
        <v>25</v>
      </c>
      <c r="D79" s="42" t="s">
        <v>87</v>
      </c>
      <c r="E79" s="42" t="s">
        <v>207</v>
      </c>
      <c r="F79" s="19" t="s">
        <v>323</v>
      </c>
      <c r="G79" s="25" t="s">
        <v>453</v>
      </c>
      <c r="H79" s="40" t="s">
        <v>538</v>
      </c>
      <c r="I79" s="38"/>
      <c r="J79" s="53">
        <f>+OrderQty($I$4,B79,G79,I79)</f>
        <v>20</v>
      </c>
    </row>
    <row r="80" spans="1:10" s="2" customFormat="1" ht="12.75">
      <c r="A80" s="16"/>
      <c r="B80" s="46">
        <v>5</v>
      </c>
      <c r="C80" s="18" t="s">
        <v>25</v>
      </c>
      <c r="D80" s="41" t="s">
        <v>88</v>
      </c>
      <c r="E80" s="41">
        <v>49.9</v>
      </c>
      <c r="F80" s="18" t="s">
        <v>324</v>
      </c>
      <c r="G80" s="24" t="s">
        <v>454</v>
      </c>
      <c r="H80" s="39" t="s">
        <v>530</v>
      </c>
      <c r="I80" s="37"/>
      <c r="J80" s="53">
        <f>+OrderQty($I$4,B80,G80,I80)</f>
        <v>20</v>
      </c>
    </row>
    <row r="81" spans="1:10" s="2" customFormat="1" ht="12.75">
      <c r="A81" s="16"/>
      <c r="B81" s="47">
        <v>7</v>
      </c>
      <c r="C81" s="19" t="s">
        <v>25</v>
      </c>
      <c r="D81" s="42" t="s">
        <v>89</v>
      </c>
      <c r="E81" s="42" t="s">
        <v>208</v>
      </c>
      <c r="F81" s="19" t="s">
        <v>325</v>
      </c>
      <c r="G81" s="25" t="s">
        <v>455</v>
      </c>
      <c r="H81" s="40" t="s">
        <v>529</v>
      </c>
      <c r="I81" s="38"/>
      <c r="J81" s="53">
        <f>+OrderQty($I$4,B81,G81,I81)</f>
        <v>20</v>
      </c>
    </row>
    <row r="82" spans="1:10" s="2" customFormat="1" ht="12.75">
      <c r="A82" s="16"/>
      <c r="B82" s="46">
        <v>1</v>
      </c>
      <c r="C82" s="18" t="s">
        <v>25</v>
      </c>
      <c r="D82" s="41" t="s">
        <v>90</v>
      </c>
      <c r="E82" s="41" t="s">
        <v>209</v>
      </c>
      <c r="F82" s="18" t="s">
        <v>326</v>
      </c>
      <c r="G82" s="24" t="s">
        <v>456</v>
      </c>
      <c r="H82" s="39" t="s">
        <v>529</v>
      </c>
      <c r="I82" s="37"/>
      <c r="J82" s="53">
        <f>+OrderQty($I$4,B82,G82,I82)</f>
        <v>10</v>
      </c>
    </row>
    <row r="83" spans="1:10" s="2" customFormat="1" ht="12.75">
      <c r="A83" s="16"/>
      <c r="B83" s="47">
        <v>2</v>
      </c>
      <c r="C83" s="19" t="s">
        <v>25</v>
      </c>
      <c r="D83" s="42" t="s">
        <v>91</v>
      </c>
      <c r="E83" s="42" t="s">
        <v>210</v>
      </c>
      <c r="F83" s="19" t="s">
        <v>327</v>
      </c>
      <c r="G83" s="25" t="s">
        <v>457</v>
      </c>
      <c r="H83" s="40" t="s">
        <v>544</v>
      </c>
      <c r="I83" s="38"/>
      <c r="J83" s="53">
        <f>+OrderQty($I$4,B83,G83,I83)</f>
        <v>10</v>
      </c>
    </row>
    <row r="84" spans="1:10" s="2" customFormat="1" ht="45">
      <c r="A84" s="16"/>
      <c r="B84" s="46">
        <v>30</v>
      </c>
      <c r="C84" s="18" t="s">
        <v>25</v>
      </c>
      <c r="D84" s="41" t="s">
        <v>92</v>
      </c>
      <c r="E84" s="41">
        <v>100</v>
      </c>
      <c r="F84" s="18" t="s">
        <v>269</v>
      </c>
      <c r="G84" s="24" t="s">
        <v>458</v>
      </c>
      <c r="H84" s="39" t="s">
        <v>530</v>
      </c>
      <c r="I84" s="37"/>
      <c r="J84" s="53">
        <f>+OrderQty($I$4,B84,G84,I84)</f>
        <v>40</v>
      </c>
    </row>
    <row r="85" spans="1:10" s="2" customFormat="1" ht="12.75">
      <c r="A85" s="16"/>
      <c r="B85" s="47">
        <v>1</v>
      </c>
      <c r="C85" s="19" t="s">
        <v>25</v>
      </c>
      <c r="D85" s="42" t="s">
        <v>93</v>
      </c>
      <c r="E85" s="42" t="s">
        <v>211</v>
      </c>
      <c r="F85" s="19" t="s">
        <v>328</v>
      </c>
      <c r="G85" s="25" t="s">
        <v>459</v>
      </c>
      <c r="H85" s="40" t="s">
        <v>529</v>
      </c>
      <c r="I85" s="38"/>
      <c r="J85" s="53">
        <f>+OrderQty($I$4,B85,G85,I85)</f>
        <v>10</v>
      </c>
    </row>
    <row r="86" spans="1:10" s="2" customFormat="1" ht="12.75">
      <c r="A86" s="16"/>
      <c r="B86" s="46">
        <v>5</v>
      </c>
      <c r="C86" s="18" t="s">
        <v>25</v>
      </c>
      <c r="D86" s="41" t="s">
        <v>93</v>
      </c>
      <c r="E86" s="41" t="s">
        <v>212</v>
      </c>
      <c r="F86" s="18" t="s">
        <v>328</v>
      </c>
      <c r="G86" s="24" t="s">
        <v>460</v>
      </c>
      <c r="H86" s="39" t="s">
        <v>529</v>
      </c>
      <c r="I86" s="37"/>
      <c r="J86" s="53">
        <f>+OrderQty($I$4,B86,G86,I86)</f>
        <v>20</v>
      </c>
    </row>
    <row r="87" spans="1:10" s="2" customFormat="1" ht="56.25">
      <c r="A87" s="16"/>
      <c r="B87" s="47">
        <v>42</v>
      </c>
      <c r="C87" s="19" t="s">
        <v>25</v>
      </c>
      <c r="D87" s="42" t="s">
        <v>94</v>
      </c>
      <c r="E87" s="42" t="s">
        <v>213</v>
      </c>
      <c r="F87" s="19" t="s">
        <v>329</v>
      </c>
      <c r="G87" s="25" t="s">
        <v>461</v>
      </c>
      <c r="H87" s="40" t="s">
        <v>537</v>
      </c>
      <c r="I87" s="38"/>
      <c r="J87" s="53">
        <f>+OrderQty($I$4,B87,G87,I87)</f>
        <v>50</v>
      </c>
    </row>
    <row r="88" spans="1:10" s="2" customFormat="1" ht="12.75">
      <c r="A88" s="16"/>
      <c r="B88" s="46">
        <v>1</v>
      </c>
      <c r="C88" s="18" t="s">
        <v>26</v>
      </c>
      <c r="D88" s="41" t="s">
        <v>95</v>
      </c>
      <c r="E88" s="41" t="s">
        <v>214</v>
      </c>
      <c r="F88" s="18" t="s">
        <v>289</v>
      </c>
      <c r="G88" s="24" t="s">
        <v>462</v>
      </c>
      <c r="H88" s="39" t="s">
        <v>542</v>
      </c>
      <c r="I88" s="37"/>
      <c r="J88" s="53">
        <f>+OrderQty($I$4,B88,G88,I88)</f>
        <v>6</v>
      </c>
    </row>
    <row r="89" spans="1:10" s="2" customFormat="1" ht="12.75">
      <c r="A89" s="16"/>
      <c r="B89" s="47">
        <v>1</v>
      </c>
      <c r="C89" s="19" t="s">
        <v>25</v>
      </c>
      <c r="D89" s="42" t="s">
        <v>96</v>
      </c>
      <c r="E89" s="42" t="s">
        <v>215</v>
      </c>
      <c r="F89" s="19" t="s">
        <v>330</v>
      </c>
      <c r="G89" s="25" t="s">
        <v>463</v>
      </c>
      <c r="H89" s="40" t="s">
        <v>529</v>
      </c>
      <c r="I89" s="38"/>
      <c r="J89" s="53">
        <f>+OrderQty($I$4,B89,G89,I89)</f>
        <v>10</v>
      </c>
    </row>
    <row r="90" spans="1:10" s="2" customFormat="1" ht="12.75">
      <c r="A90" s="16"/>
      <c r="B90" s="46">
        <v>1</v>
      </c>
      <c r="C90" s="18" t="s">
        <v>26</v>
      </c>
      <c r="D90" s="41" t="s">
        <v>97</v>
      </c>
      <c r="E90" s="41">
        <v>137</v>
      </c>
      <c r="F90" s="18" t="s">
        <v>331</v>
      </c>
      <c r="G90" s="24" t="s">
        <v>464</v>
      </c>
      <c r="H90" s="39" t="s">
        <v>530</v>
      </c>
      <c r="I90" s="37"/>
      <c r="J90" s="53">
        <f>+OrderQty($I$4,B90,G90,I90)</f>
        <v>10</v>
      </c>
    </row>
    <row r="91" spans="1:10" s="2" customFormat="1" ht="12.75">
      <c r="A91" s="16"/>
      <c r="B91" s="47">
        <v>4</v>
      </c>
      <c r="C91" s="19" t="s">
        <v>25</v>
      </c>
      <c r="D91" s="42" t="s">
        <v>98</v>
      </c>
      <c r="E91" s="42">
        <v>220</v>
      </c>
      <c r="F91" s="19" t="s">
        <v>332</v>
      </c>
      <c r="G91" s="25" t="s">
        <v>465</v>
      </c>
      <c r="H91" s="40" t="s">
        <v>530</v>
      </c>
      <c r="I91" s="38"/>
      <c r="J91" s="53">
        <f>+OrderQty($I$4,B91,G91,I91)</f>
        <v>10</v>
      </c>
    </row>
    <row r="92" spans="1:10" s="2" customFormat="1" ht="12.75">
      <c r="A92" s="16"/>
      <c r="B92" s="46">
        <v>2</v>
      </c>
      <c r="C92" s="18" t="s">
        <v>25</v>
      </c>
      <c r="D92" s="41" t="s">
        <v>99</v>
      </c>
      <c r="E92" s="41">
        <v>300</v>
      </c>
      <c r="F92" s="18" t="s">
        <v>333</v>
      </c>
      <c r="G92" s="24" t="s">
        <v>466</v>
      </c>
      <c r="H92" s="39" t="s">
        <v>529</v>
      </c>
      <c r="I92" s="37"/>
      <c r="J92" s="53">
        <f>+OrderQty($I$4,B92,G92,I92)</f>
        <v>10</v>
      </c>
    </row>
    <row r="93" spans="1:10" s="2" customFormat="1" ht="12.75">
      <c r="A93" s="16"/>
      <c r="B93" s="47">
        <v>1</v>
      </c>
      <c r="C93" s="19" t="s">
        <v>25</v>
      </c>
      <c r="D93" s="42" t="s">
        <v>100</v>
      </c>
      <c r="E93" s="42" t="s">
        <v>216</v>
      </c>
      <c r="F93" s="19" t="s">
        <v>334</v>
      </c>
      <c r="G93" s="25" t="s">
        <v>467</v>
      </c>
      <c r="H93" s="40" t="s">
        <v>529</v>
      </c>
      <c r="I93" s="38"/>
      <c r="J93" s="53">
        <f>+OrderQty($I$4,B93,G93,I93)</f>
        <v>10</v>
      </c>
    </row>
    <row r="94" spans="1:10" s="2" customFormat="1" ht="12.75">
      <c r="A94" s="16"/>
      <c r="B94" s="46">
        <v>1</v>
      </c>
      <c r="C94" s="18" t="s">
        <v>25</v>
      </c>
      <c r="D94" s="41" t="s">
        <v>101</v>
      </c>
      <c r="E94" s="41" t="s">
        <v>217</v>
      </c>
      <c r="F94" s="18" t="s">
        <v>335</v>
      </c>
      <c r="G94" s="24" t="s">
        <v>468</v>
      </c>
      <c r="H94" s="39" t="s">
        <v>529</v>
      </c>
      <c r="I94" s="37"/>
      <c r="J94" s="53">
        <f>+OrderQty($I$4,B94,G94,I94)</f>
        <v>10</v>
      </c>
    </row>
    <row r="95" spans="1:10" s="2" customFormat="1" ht="12.75">
      <c r="A95" s="16"/>
      <c r="B95" s="47">
        <v>1</v>
      </c>
      <c r="C95" s="19" t="s">
        <v>25</v>
      </c>
      <c r="D95" s="42" t="s">
        <v>102</v>
      </c>
      <c r="E95" s="42" t="s">
        <v>218</v>
      </c>
      <c r="F95" s="19" t="s">
        <v>336</v>
      </c>
      <c r="G95" s="25" t="s">
        <v>469</v>
      </c>
      <c r="H95" s="40" t="s">
        <v>545</v>
      </c>
      <c r="I95" s="38" t="s">
        <v>585</v>
      </c>
      <c r="J95" s="53">
        <f>+OrderQty($I$4,B95,G95,I95)</f>
        <v>2</v>
      </c>
    </row>
    <row r="96" spans="1:10" s="2" customFormat="1" ht="22.5">
      <c r="A96" s="16"/>
      <c r="B96" s="46">
        <v>1</v>
      </c>
      <c r="C96" s="18" t="s">
        <v>25</v>
      </c>
      <c r="D96" s="41" t="s">
        <v>103</v>
      </c>
      <c r="E96" s="41" t="s">
        <v>219</v>
      </c>
      <c r="F96" s="18" t="s">
        <v>337</v>
      </c>
      <c r="G96" s="24" t="s">
        <v>470</v>
      </c>
      <c r="H96" s="39" t="s">
        <v>546</v>
      </c>
      <c r="I96" s="37"/>
      <c r="J96" s="53">
        <f>+OrderQty($I$4,B96,G96,I96)</f>
        <v>6</v>
      </c>
    </row>
    <row r="97" spans="1:10" s="2" customFormat="1" ht="12.75">
      <c r="A97" s="16"/>
      <c r="B97" s="47">
        <v>1</v>
      </c>
      <c r="C97" s="19" t="s">
        <v>25</v>
      </c>
      <c r="D97" s="42" t="s">
        <v>104</v>
      </c>
      <c r="E97" s="42" t="s">
        <v>220</v>
      </c>
      <c r="F97" s="19" t="s">
        <v>338</v>
      </c>
      <c r="G97" s="25" t="s">
        <v>471</v>
      </c>
      <c r="H97" s="40">
        <v>455580003</v>
      </c>
      <c r="I97" s="38"/>
      <c r="J97" s="53">
        <f>+OrderQty($I$4,B97,G97,I97)</f>
        <v>6</v>
      </c>
    </row>
    <row r="98" spans="1:10" s="2" customFormat="1" ht="12.75">
      <c r="A98" s="16"/>
      <c r="B98" s="46">
        <v>2</v>
      </c>
      <c r="C98" s="18" t="s">
        <v>25</v>
      </c>
      <c r="D98" s="41" t="s">
        <v>105</v>
      </c>
      <c r="E98" s="41" t="s">
        <v>221</v>
      </c>
      <c r="F98" s="18" t="s">
        <v>339</v>
      </c>
      <c r="G98" s="24" t="s">
        <v>472</v>
      </c>
      <c r="H98" s="39" t="s">
        <v>547</v>
      </c>
      <c r="I98" s="37"/>
      <c r="J98" s="53">
        <f>+OrderQty($I$4,B98,G98,I98)</f>
        <v>7</v>
      </c>
    </row>
    <row r="99" spans="1:10" s="2" customFormat="1" ht="22.5">
      <c r="A99" s="16"/>
      <c r="B99" s="47">
        <v>1</v>
      </c>
      <c r="C99" s="19" t="s">
        <v>25</v>
      </c>
      <c r="D99" s="42" t="s">
        <v>106</v>
      </c>
      <c r="E99" s="42" t="s">
        <v>222</v>
      </c>
      <c r="F99" s="19" t="s">
        <v>340</v>
      </c>
      <c r="G99" s="25" t="s">
        <v>473</v>
      </c>
      <c r="H99" s="40" t="s">
        <v>548</v>
      </c>
      <c r="I99" s="38"/>
      <c r="J99" s="53">
        <f>+OrderQty($I$4,B99,G99,I99)</f>
        <v>6</v>
      </c>
    </row>
    <row r="100" spans="1:10" s="2" customFormat="1" ht="33.75">
      <c r="A100" s="16"/>
      <c r="B100" s="46">
        <v>1</v>
      </c>
      <c r="C100" s="18" t="s">
        <v>28</v>
      </c>
      <c r="D100" s="41" t="s">
        <v>107</v>
      </c>
      <c r="E100" s="41" t="s">
        <v>107</v>
      </c>
      <c r="F100" s="18" t="s">
        <v>341</v>
      </c>
      <c r="G100" s="24" t="s">
        <v>474</v>
      </c>
      <c r="H100" s="39" t="s">
        <v>549</v>
      </c>
      <c r="I100" s="37"/>
      <c r="J100" s="53">
        <f>+OrderQty($I$4,B100,G100,I100)</f>
        <v>6</v>
      </c>
    </row>
    <row r="101" spans="1:10" s="2" customFormat="1" ht="12.75">
      <c r="A101" s="16"/>
      <c r="B101" s="47">
        <v>1</v>
      </c>
      <c r="C101" s="19" t="s">
        <v>25</v>
      </c>
      <c r="D101" s="42" t="s">
        <v>108</v>
      </c>
      <c r="E101" s="42" t="s">
        <v>223</v>
      </c>
      <c r="F101" s="19" t="s">
        <v>342</v>
      </c>
      <c r="G101" s="25" t="s">
        <v>475</v>
      </c>
      <c r="H101" s="40" t="s">
        <v>550</v>
      </c>
      <c r="I101" s="38"/>
      <c r="J101" s="53">
        <f>+OrderQty($I$4,B101,G101,I101)</f>
        <v>6</v>
      </c>
    </row>
    <row r="102" spans="1:10" s="2" customFormat="1" ht="45">
      <c r="A102" s="16"/>
      <c r="B102" s="46">
        <v>1</v>
      </c>
      <c r="C102" s="18" t="s">
        <v>29</v>
      </c>
      <c r="D102" s="41" t="s">
        <v>109</v>
      </c>
      <c r="E102" s="41" t="s">
        <v>224</v>
      </c>
      <c r="F102" s="18" t="s">
        <v>343</v>
      </c>
      <c r="G102" s="24" t="s">
        <v>476</v>
      </c>
      <c r="H102" s="39" t="s">
        <v>551</v>
      </c>
      <c r="I102" s="37"/>
      <c r="J102" s="53">
        <f>+OrderQty($I$4,B102,G102,I102)</f>
        <v>6</v>
      </c>
    </row>
    <row r="103" spans="1:10" s="2" customFormat="1" ht="22.5">
      <c r="A103" s="16"/>
      <c r="B103" s="47">
        <v>1</v>
      </c>
      <c r="C103" s="19" t="s">
        <v>25</v>
      </c>
      <c r="D103" s="42" t="s">
        <v>110</v>
      </c>
      <c r="E103" s="42" t="s">
        <v>225</v>
      </c>
      <c r="F103" s="19" t="s">
        <v>344</v>
      </c>
      <c r="G103" s="25" t="s">
        <v>477</v>
      </c>
      <c r="H103" s="40" t="s">
        <v>552</v>
      </c>
      <c r="I103" s="38"/>
      <c r="J103" s="53">
        <f>+OrderQty($I$4,B103,G103,I103)</f>
        <v>6</v>
      </c>
    </row>
    <row r="104" spans="1:10" s="2" customFormat="1" ht="22.5">
      <c r="A104" s="16"/>
      <c r="B104" s="46">
        <v>1</v>
      </c>
      <c r="C104" s="18" t="s">
        <v>26</v>
      </c>
      <c r="D104" s="41" t="s">
        <v>111</v>
      </c>
      <c r="E104" s="41" t="s">
        <v>226</v>
      </c>
      <c r="F104" s="18" t="s">
        <v>345</v>
      </c>
      <c r="G104" s="24" t="s">
        <v>478</v>
      </c>
      <c r="H104" s="39" t="s">
        <v>546</v>
      </c>
      <c r="I104" s="37"/>
      <c r="J104" s="53">
        <f>+OrderQty($I$4,B104,G104,I104)</f>
        <v>6</v>
      </c>
    </row>
    <row r="105" spans="1:10" s="2" customFormat="1" ht="12.75">
      <c r="A105" s="16"/>
      <c r="B105" s="47">
        <v>1</v>
      </c>
      <c r="C105" s="19" t="s">
        <v>25</v>
      </c>
      <c r="D105" s="42" t="s">
        <v>112</v>
      </c>
      <c r="E105" s="42" t="s">
        <v>227</v>
      </c>
      <c r="F105" s="19" t="s">
        <v>346</v>
      </c>
      <c r="G105" s="25" t="s">
        <v>479</v>
      </c>
      <c r="H105" s="40" t="s">
        <v>553</v>
      </c>
      <c r="I105" s="38"/>
      <c r="J105" s="53">
        <f>+OrderQty($I$4,B105,G105,I105)</f>
        <v>6</v>
      </c>
    </row>
    <row r="106" spans="1:10" s="2" customFormat="1" ht="12.75">
      <c r="A106" s="16"/>
      <c r="B106" s="46">
        <v>6</v>
      </c>
      <c r="C106" s="18" t="s">
        <v>25</v>
      </c>
      <c r="D106" s="41" t="s">
        <v>113</v>
      </c>
      <c r="E106" s="41" t="s">
        <v>228</v>
      </c>
      <c r="F106" s="18" t="s">
        <v>347</v>
      </c>
      <c r="G106" s="24" t="s">
        <v>480</v>
      </c>
      <c r="H106" s="39" t="s">
        <v>538</v>
      </c>
      <c r="I106" s="37"/>
      <c r="J106" s="53">
        <f>+OrderQty($I$4,B106,G106,I106)</f>
        <v>11</v>
      </c>
    </row>
    <row r="107" spans="1:10" s="2" customFormat="1" ht="33.75">
      <c r="A107" s="16"/>
      <c r="B107" s="47">
        <v>5</v>
      </c>
      <c r="C107" s="19" t="s">
        <v>28</v>
      </c>
      <c r="D107" s="42" t="s">
        <v>114</v>
      </c>
      <c r="E107" s="42" t="s">
        <v>114</v>
      </c>
      <c r="F107" s="19" t="s">
        <v>348</v>
      </c>
      <c r="G107" s="25" t="s">
        <v>481</v>
      </c>
      <c r="H107" s="40" t="s">
        <v>554</v>
      </c>
      <c r="I107" s="38" t="s">
        <v>585</v>
      </c>
      <c r="J107" s="53">
        <f>+OrderQty($I$4,B107,G107,I107)</f>
        <v>6</v>
      </c>
    </row>
    <row r="108" spans="1:10" s="2" customFormat="1" ht="78.75">
      <c r="A108" s="16"/>
      <c r="B108" s="46">
        <v>56</v>
      </c>
      <c r="C108" s="18" t="s">
        <v>25</v>
      </c>
      <c r="D108" s="41" t="s">
        <v>115</v>
      </c>
      <c r="E108" s="41" t="s">
        <v>229</v>
      </c>
      <c r="F108" s="18"/>
      <c r="G108" s="24" t="s">
        <v>482</v>
      </c>
      <c r="H108" s="39" t="s">
        <v>555</v>
      </c>
      <c r="I108" s="37"/>
      <c r="J108" s="53">
        <f>+OrderQty($I$4,B108,G108,I108)</f>
        <v>70</v>
      </c>
    </row>
    <row r="109" spans="1:10" s="2" customFormat="1" ht="22.5">
      <c r="A109" s="16"/>
      <c r="B109" s="47">
        <v>1</v>
      </c>
      <c r="C109" s="19" t="s">
        <v>25</v>
      </c>
      <c r="D109" s="42" t="s">
        <v>116</v>
      </c>
      <c r="E109" s="42" t="s">
        <v>230</v>
      </c>
      <c r="F109" s="19" t="s">
        <v>349</v>
      </c>
      <c r="G109" s="25" t="s">
        <v>483</v>
      </c>
      <c r="H109" s="40" t="s">
        <v>556</v>
      </c>
      <c r="I109" s="38" t="s">
        <v>585</v>
      </c>
      <c r="J109" s="53">
        <f>+OrderQty($I$4,B109,G109,I109)</f>
        <v>2</v>
      </c>
    </row>
    <row r="110" spans="1:10" s="2" customFormat="1" ht="22.5">
      <c r="A110" s="16"/>
      <c r="B110" s="46">
        <v>1</v>
      </c>
      <c r="C110" s="18" t="s">
        <v>25</v>
      </c>
      <c r="D110" s="41" t="s">
        <v>117</v>
      </c>
      <c r="E110" s="41" t="s">
        <v>231</v>
      </c>
      <c r="F110" s="18" t="s">
        <v>350</v>
      </c>
      <c r="G110" s="24" t="s">
        <v>484</v>
      </c>
      <c r="H110" s="39" t="s">
        <v>557</v>
      </c>
      <c r="I110" s="37" t="s">
        <v>585</v>
      </c>
      <c r="J110" s="53">
        <f>+OrderQty($I$4,B110,G110,I110)</f>
        <v>2</v>
      </c>
    </row>
    <row r="111" spans="1:10" s="2" customFormat="1" ht="22.5">
      <c r="A111" s="16"/>
      <c r="B111" s="47">
        <v>1</v>
      </c>
      <c r="C111" s="19" t="s">
        <v>25</v>
      </c>
      <c r="D111" s="42" t="s">
        <v>118</v>
      </c>
      <c r="E111" s="42" t="s">
        <v>232</v>
      </c>
      <c r="F111" s="19" t="s">
        <v>351</v>
      </c>
      <c r="G111" s="25" t="s">
        <v>485</v>
      </c>
      <c r="H111" s="40" t="s">
        <v>558</v>
      </c>
      <c r="I111" s="38"/>
      <c r="J111" s="53">
        <f>+OrderQty($I$4,B111,G111,I111)</f>
        <v>6</v>
      </c>
    </row>
    <row r="112" spans="1:10" s="2" customFormat="1" ht="12.75">
      <c r="A112" s="16"/>
      <c r="B112" s="46">
        <v>3</v>
      </c>
      <c r="C112" s="18" t="s">
        <v>25</v>
      </c>
      <c r="D112" s="41" t="s">
        <v>119</v>
      </c>
      <c r="E112" s="41" t="s">
        <v>233</v>
      </c>
      <c r="F112" s="18" t="s">
        <v>352</v>
      </c>
      <c r="G112" s="24" t="s">
        <v>486</v>
      </c>
      <c r="H112" s="39" t="s">
        <v>559</v>
      </c>
      <c r="I112" s="37"/>
      <c r="J112" s="53">
        <f>+OrderQty($I$4,B112,G112,I112)</f>
        <v>8</v>
      </c>
    </row>
    <row r="113" spans="1:10" s="2" customFormat="1" ht="33.75">
      <c r="A113" s="16"/>
      <c r="B113" s="47">
        <v>5</v>
      </c>
      <c r="C113" s="19" t="s">
        <v>26</v>
      </c>
      <c r="D113" s="42" t="s">
        <v>120</v>
      </c>
      <c r="E113" s="42" t="s">
        <v>234</v>
      </c>
      <c r="F113" s="19" t="s">
        <v>353</v>
      </c>
      <c r="G113" s="25" t="s">
        <v>487</v>
      </c>
      <c r="H113" s="40" t="s">
        <v>560</v>
      </c>
      <c r="I113" s="38"/>
      <c r="J113" s="53">
        <f>+OrderQty($I$4,B113,G113,I113)</f>
        <v>10</v>
      </c>
    </row>
    <row r="114" spans="1:10" s="2" customFormat="1" ht="12.75">
      <c r="A114" s="16"/>
      <c r="B114" s="46">
        <v>1</v>
      </c>
      <c r="C114" s="18" t="s">
        <v>25</v>
      </c>
      <c r="D114" s="41" t="s">
        <v>121</v>
      </c>
      <c r="E114" s="41" t="s">
        <v>235</v>
      </c>
      <c r="F114" s="18" t="s">
        <v>354</v>
      </c>
      <c r="G114" s="24" t="s">
        <v>488</v>
      </c>
      <c r="H114" s="39" t="s">
        <v>561</v>
      </c>
      <c r="I114" s="37"/>
      <c r="J114" s="53">
        <f>+OrderQty($I$4,B114,G114,I114)</f>
        <v>6</v>
      </c>
    </row>
    <row r="115" spans="1:10" s="2" customFormat="1" ht="12.75">
      <c r="A115" s="16"/>
      <c r="B115" s="47">
        <v>1</v>
      </c>
      <c r="C115" s="19" t="s">
        <v>26</v>
      </c>
      <c r="D115" s="42" t="s">
        <v>122</v>
      </c>
      <c r="E115" s="42" t="s">
        <v>236</v>
      </c>
      <c r="F115" s="19" t="s">
        <v>355</v>
      </c>
      <c r="G115" s="25" t="s">
        <v>489</v>
      </c>
      <c r="H115" s="40" t="s">
        <v>552</v>
      </c>
      <c r="I115" s="38"/>
      <c r="J115" s="53">
        <f>+OrderQty($I$4,B115,G115,I115)</f>
        <v>6</v>
      </c>
    </row>
    <row r="116" spans="1:10" s="2" customFormat="1" ht="12.75">
      <c r="A116" s="16"/>
      <c r="B116" s="46">
        <v>1</v>
      </c>
      <c r="C116" s="18" t="s">
        <v>26</v>
      </c>
      <c r="D116" s="41" t="s">
        <v>123</v>
      </c>
      <c r="E116" s="41" t="s">
        <v>237</v>
      </c>
      <c r="F116" s="18" t="s">
        <v>355</v>
      </c>
      <c r="G116" s="24" t="s">
        <v>490</v>
      </c>
      <c r="H116" s="39" t="s">
        <v>552</v>
      </c>
      <c r="I116" s="37"/>
      <c r="J116" s="53">
        <f>+OrderQty($I$4,B116,G116,I116)</f>
        <v>6</v>
      </c>
    </row>
    <row r="117" spans="1:10" s="2" customFormat="1" ht="56.25">
      <c r="A117" s="16"/>
      <c r="B117" s="47">
        <v>1</v>
      </c>
      <c r="C117" s="19" t="s">
        <v>28</v>
      </c>
      <c r="D117" s="42" t="s">
        <v>124</v>
      </c>
      <c r="E117" s="42" t="s">
        <v>124</v>
      </c>
      <c r="F117" s="19" t="s">
        <v>356</v>
      </c>
      <c r="G117" s="25" t="s">
        <v>491</v>
      </c>
      <c r="H117" s="40" t="s">
        <v>562</v>
      </c>
      <c r="I117" s="38"/>
      <c r="J117" s="53">
        <f>+OrderQty($I$4,B117,G117,I117)</f>
        <v>6</v>
      </c>
    </row>
    <row r="118" spans="1:10" s="2" customFormat="1" ht="22.5">
      <c r="A118" s="16"/>
      <c r="B118" s="46">
        <v>2</v>
      </c>
      <c r="C118" s="18" t="s">
        <v>25</v>
      </c>
      <c r="D118" s="41" t="s">
        <v>125</v>
      </c>
      <c r="E118" s="41" t="s">
        <v>238</v>
      </c>
      <c r="F118" s="18" t="s">
        <v>357</v>
      </c>
      <c r="G118" s="24" t="s">
        <v>492</v>
      </c>
      <c r="H118" s="39" t="s">
        <v>563</v>
      </c>
      <c r="I118" s="37"/>
      <c r="J118" s="53">
        <f>+OrderQty($I$4,B118,G118,I118)</f>
        <v>7</v>
      </c>
    </row>
    <row r="119" spans="1:10" s="2" customFormat="1" ht="12.75">
      <c r="A119" s="16"/>
      <c r="B119" s="47">
        <v>1</v>
      </c>
      <c r="C119" s="19" t="s">
        <v>25</v>
      </c>
      <c r="D119" s="42" t="s">
        <v>126</v>
      </c>
      <c r="E119" s="42" t="s">
        <v>239</v>
      </c>
      <c r="F119" s="19" t="s">
        <v>358</v>
      </c>
      <c r="G119" s="25" t="s">
        <v>493</v>
      </c>
      <c r="H119" s="40" t="s">
        <v>552</v>
      </c>
      <c r="I119" s="38"/>
      <c r="J119" s="53">
        <f>+OrderQty($I$4,B119,G119,I119)</f>
        <v>6</v>
      </c>
    </row>
    <row r="120" spans="1:10" s="2" customFormat="1" ht="22.5">
      <c r="A120" s="16"/>
      <c r="B120" s="46">
        <v>2</v>
      </c>
      <c r="C120" s="18" t="s">
        <v>25</v>
      </c>
      <c r="D120" s="41" t="s">
        <v>127</v>
      </c>
      <c r="E120" s="41" t="s">
        <v>240</v>
      </c>
      <c r="F120" s="18" t="s">
        <v>359</v>
      </c>
      <c r="G120" s="24" t="s">
        <v>494</v>
      </c>
      <c r="H120" s="39" t="s">
        <v>564</v>
      </c>
      <c r="I120" s="37"/>
      <c r="J120" s="53">
        <f>+OrderQty($I$4,B120,G120,I120)</f>
        <v>7</v>
      </c>
    </row>
    <row r="121" spans="1:10" s="2" customFormat="1" ht="12.75">
      <c r="A121" s="16"/>
      <c r="B121" s="47">
        <v>1</v>
      </c>
      <c r="C121" s="19" t="s">
        <v>25</v>
      </c>
      <c r="D121" s="42" t="s">
        <v>94</v>
      </c>
      <c r="E121" s="42" t="s">
        <v>157</v>
      </c>
      <c r="F121" s="19" t="s">
        <v>329</v>
      </c>
      <c r="G121" s="25" t="s">
        <v>495</v>
      </c>
      <c r="H121" s="40" t="s">
        <v>537</v>
      </c>
      <c r="I121" s="38"/>
      <c r="J121" s="53">
        <f>+OrderQty($I$4,B121,G121,I121)</f>
        <v>10</v>
      </c>
    </row>
    <row r="122" spans="1:10" s="2" customFormat="1" ht="12.75">
      <c r="A122" s="16"/>
      <c r="B122" s="46">
        <v>1</v>
      </c>
      <c r="C122" s="18" t="s">
        <v>25</v>
      </c>
      <c r="D122" s="41" t="s">
        <v>72</v>
      </c>
      <c r="E122" s="41" t="s">
        <v>157</v>
      </c>
      <c r="F122" s="18" t="s">
        <v>308</v>
      </c>
      <c r="G122" s="24" t="s">
        <v>496</v>
      </c>
      <c r="H122" s="39" t="s">
        <v>527</v>
      </c>
      <c r="I122" s="37"/>
      <c r="J122" s="53">
        <f>+OrderQty($I$4,B122,G122,I122)</f>
        <v>10</v>
      </c>
    </row>
    <row r="123" spans="1:10" s="2" customFormat="1" ht="22.5">
      <c r="A123" s="16"/>
      <c r="B123" s="47">
        <v>1</v>
      </c>
      <c r="C123" s="19" t="s">
        <v>25</v>
      </c>
      <c r="D123" s="42" t="s">
        <v>128</v>
      </c>
      <c r="E123" s="42" t="s">
        <v>241</v>
      </c>
      <c r="F123" s="19" t="s">
        <v>360</v>
      </c>
      <c r="G123" s="25" t="s">
        <v>497</v>
      </c>
      <c r="H123" s="40" t="s">
        <v>565</v>
      </c>
      <c r="I123" s="38"/>
      <c r="J123" s="53">
        <f>+OrderQty($I$4,B123,G123,I123)</f>
        <v>6</v>
      </c>
    </row>
    <row r="124" spans="1:10" s="2" customFormat="1" ht="22.5">
      <c r="A124" s="16"/>
      <c r="B124" s="46">
        <v>4</v>
      </c>
      <c r="C124" s="18" t="s">
        <v>25</v>
      </c>
      <c r="D124" s="41" t="s">
        <v>129</v>
      </c>
      <c r="E124" s="41" t="s">
        <v>242</v>
      </c>
      <c r="F124" s="18" t="s">
        <v>361</v>
      </c>
      <c r="G124" s="24" t="s">
        <v>498</v>
      </c>
      <c r="H124" s="39" t="s">
        <v>565</v>
      </c>
      <c r="I124" s="37"/>
      <c r="J124" s="53">
        <f>+OrderQty($I$4,B124,G124,I124)</f>
        <v>9</v>
      </c>
    </row>
    <row r="125" spans="1:10" s="2" customFormat="1" ht="12.75">
      <c r="A125" s="16"/>
      <c r="B125" s="47">
        <v>2</v>
      </c>
      <c r="C125" s="19" t="s">
        <v>25</v>
      </c>
      <c r="D125" s="42" t="s">
        <v>130</v>
      </c>
      <c r="E125" s="42" t="s">
        <v>243</v>
      </c>
      <c r="F125" s="19" t="s">
        <v>362</v>
      </c>
      <c r="G125" s="25" t="s">
        <v>499</v>
      </c>
      <c r="H125" s="40" t="s">
        <v>566</v>
      </c>
      <c r="I125" s="38"/>
      <c r="J125" s="53">
        <f>+OrderQty($I$4,B125,G125,I125)</f>
        <v>7</v>
      </c>
    </row>
    <row r="126" spans="1:10" s="2" customFormat="1" ht="45">
      <c r="A126" s="16"/>
      <c r="B126" s="46">
        <v>1</v>
      </c>
      <c r="C126" s="18" t="s">
        <v>26</v>
      </c>
      <c r="D126" s="41" t="s">
        <v>131</v>
      </c>
      <c r="E126" s="41" t="s">
        <v>244</v>
      </c>
      <c r="F126" s="18" t="s">
        <v>363</v>
      </c>
      <c r="G126" s="24" t="s">
        <v>500</v>
      </c>
      <c r="H126" s="39" t="s">
        <v>567</v>
      </c>
      <c r="I126" s="37"/>
      <c r="J126" s="53">
        <f>+OrderQty($I$4,B126,G126,I126)</f>
        <v>6</v>
      </c>
    </row>
    <row r="127" spans="1:10" s="2" customFormat="1" ht="22.5">
      <c r="A127" s="16"/>
      <c r="B127" s="47">
        <v>1</v>
      </c>
      <c r="C127" s="19" t="s">
        <v>30</v>
      </c>
      <c r="D127" s="42" t="s">
        <v>132</v>
      </c>
      <c r="E127" s="42" t="s">
        <v>245</v>
      </c>
      <c r="F127" s="19" t="s">
        <v>364</v>
      </c>
      <c r="G127" s="25" t="s">
        <v>501</v>
      </c>
      <c r="H127" s="40" t="s">
        <v>568</v>
      </c>
      <c r="I127" s="38"/>
      <c r="J127" s="53">
        <f>+OrderQty($I$4,B127,G127,I127)</f>
        <v>6</v>
      </c>
    </row>
    <row r="128" spans="1:10" s="2" customFormat="1" ht="56.25">
      <c r="A128" s="16"/>
      <c r="B128" s="46">
        <v>1</v>
      </c>
      <c r="C128" s="18" t="s">
        <v>28</v>
      </c>
      <c r="D128" s="41" t="s">
        <v>133</v>
      </c>
      <c r="E128" s="41" t="s">
        <v>133</v>
      </c>
      <c r="F128" s="18" t="s">
        <v>365</v>
      </c>
      <c r="G128" s="24" t="s">
        <v>502</v>
      </c>
      <c r="H128" s="39" t="s">
        <v>569</v>
      </c>
      <c r="I128" s="37"/>
      <c r="J128" s="53">
        <f>+OrderQty($I$4,B128,G128,I128)</f>
        <v>6</v>
      </c>
    </row>
    <row r="129" spans="1:10" s="2" customFormat="1" ht="12.75">
      <c r="A129" s="16"/>
      <c r="B129" s="47">
        <v>1</v>
      </c>
      <c r="C129" s="19" t="s">
        <v>25</v>
      </c>
      <c r="D129" s="42" t="s">
        <v>134</v>
      </c>
      <c r="E129" s="42" t="s">
        <v>246</v>
      </c>
      <c r="F129" s="19" t="s">
        <v>246</v>
      </c>
      <c r="G129" s="25" t="s">
        <v>503</v>
      </c>
      <c r="H129" s="40"/>
      <c r="I129" s="38" t="s">
        <v>585</v>
      </c>
      <c r="J129" s="53">
        <f>+OrderQty($I$4,B129,G129,I129)</f>
        <v>2</v>
      </c>
    </row>
    <row r="130" spans="1:10" s="2" customFormat="1" ht="33.75">
      <c r="A130" s="16"/>
      <c r="B130" s="46">
        <v>1</v>
      </c>
      <c r="C130" s="18" t="s">
        <v>28</v>
      </c>
      <c r="D130" s="41" t="s">
        <v>135</v>
      </c>
      <c r="E130" s="41" t="s">
        <v>135</v>
      </c>
      <c r="F130" s="18" t="s">
        <v>366</v>
      </c>
      <c r="G130" s="24" t="s">
        <v>504</v>
      </c>
      <c r="H130" s="39" t="s">
        <v>570</v>
      </c>
      <c r="I130" s="37"/>
      <c r="J130" s="53">
        <f>+OrderQty($I$4,B130,G130,I130)</f>
        <v>6</v>
      </c>
    </row>
    <row r="131" spans="1:10" s="2" customFormat="1" ht="12.75">
      <c r="A131" s="16"/>
      <c r="B131" s="47">
        <v>1</v>
      </c>
      <c r="C131" s="19" t="s">
        <v>25</v>
      </c>
      <c r="D131" s="42" t="s">
        <v>136</v>
      </c>
      <c r="E131" s="42" t="s">
        <v>247</v>
      </c>
      <c r="F131" s="19" t="s">
        <v>367</v>
      </c>
      <c r="G131" s="25" t="s">
        <v>505</v>
      </c>
      <c r="H131" s="40" t="s">
        <v>571</v>
      </c>
      <c r="I131" s="38"/>
      <c r="J131" s="53">
        <f>+OrderQty($I$4,B131,G131,I131)</f>
        <v>6</v>
      </c>
    </row>
    <row r="132" spans="1:10" s="2" customFormat="1" ht="12.75">
      <c r="A132" s="16"/>
      <c r="B132" s="46">
        <v>1</v>
      </c>
      <c r="C132" s="18" t="s">
        <v>25</v>
      </c>
      <c r="D132" s="41" t="s">
        <v>137</v>
      </c>
      <c r="E132" s="41" t="s">
        <v>248</v>
      </c>
      <c r="F132" s="18" t="s">
        <v>368</v>
      </c>
      <c r="G132" s="24" t="s">
        <v>506</v>
      </c>
      <c r="H132" s="39" t="s">
        <v>572</v>
      </c>
      <c r="I132" s="37"/>
      <c r="J132" s="53">
        <f>+OrderQty($I$4,B132,G132,I132)</f>
        <v>6</v>
      </c>
    </row>
    <row r="133" spans="1:10" s="2" customFormat="1" ht="12.75">
      <c r="A133" s="16"/>
      <c r="B133" s="47">
        <v>2</v>
      </c>
      <c r="C133" s="19" t="s">
        <v>25</v>
      </c>
      <c r="D133" s="42" t="s">
        <v>137</v>
      </c>
      <c r="E133" s="42" t="s">
        <v>248</v>
      </c>
      <c r="F133" s="19" t="s">
        <v>368</v>
      </c>
      <c r="G133" s="25" t="s">
        <v>507</v>
      </c>
      <c r="H133" s="40" t="s">
        <v>572</v>
      </c>
      <c r="I133" s="38"/>
      <c r="J133" s="53">
        <f>+OrderQty($I$4,B133,G133,I133)</f>
        <v>7</v>
      </c>
    </row>
    <row r="134" spans="1:10" s="2" customFormat="1" ht="22.5">
      <c r="A134" s="16"/>
      <c r="B134" s="46">
        <v>3</v>
      </c>
      <c r="C134" s="18" t="s">
        <v>25</v>
      </c>
      <c r="D134" s="41" t="s">
        <v>138</v>
      </c>
      <c r="E134" s="41" t="s">
        <v>249</v>
      </c>
      <c r="F134" s="18" t="s">
        <v>369</v>
      </c>
      <c r="G134" s="24" t="s">
        <v>508</v>
      </c>
      <c r="H134" s="39" t="s">
        <v>573</v>
      </c>
      <c r="I134" s="37"/>
      <c r="J134" s="53">
        <f>+OrderQty($I$4,B134,G134,I134)</f>
        <v>8</v>
      </c>
    </row>
    <row r="135" spans="1:10" s="2" customFormat="1" ht="56.25">
      <c r="A135" s="16"/>
      <c r="B135" s="47">
        <v>1</v>
      </c>
      <c r="C135" s="19" t="s">
        <v>25</v>
      </c>
      <c r="D135" s="42" t="s">
        <v>139</v>
      </c>
      <c r="E135" s="42" t="s">
        <v>250</v>
      </c>
      <c r="F135" s="19" t="s">
        <v>370</v>
      </c>
      <c r="G135" s="25" t="s">
        <v>509</v>
      </c>
      <c r="H135" s="40" t="s">
        <v>574</v>
      </c>
      <c r="I135" s="38"/>
      <c r="J135" s="53">
        <f>+OrderQty($I$4,B135,G135,I135)</f>
        <v>6</v>
      </c>
    </row>
    <row r="136" spans="1:10" s="2" customFormat="1" ht="12.75">
      <c r="A136" s="16"/>
      <c r="B136" s="46">
        <v>1</v>
      </c>
      <c r="C136" s="18" t="s">
        <v>25</v>
      </c>
      <c r="D136" s="41" t="s">
        <v>140</v>
      </c>
      <c r="E136" s="41" t="s">
        <v>251</v>
      </c>
      <c r="F136" s="18" t="s">
        <v>368</v>
      </c>
      <c r="G136" s="24" t="s">
        <v>510</v>
      </c>
      <c r="H136" s="39" t="s">
        <v>572</v>
      </c>
      <c r="I136" s="37"/>
      <c r="J136" s="53">
        <f>+OrderQty($I$4,B136,G136,I136)</f>
        <v>6</v>
      </c>
    </row>
    <row r="137" spans="1:10" s="2" customFormat="1" ht="22.5">
      <c r="A137" s="16"/>
      <c r="B137" s="47">
        <v>1</v>
      </c>
      <c r="C137" s="19" t="s">
        <v>25</v>
      </c>
      <c r="D137" s="42" t="s">
        <v>141</v>
      </c>
      <c r="E137" s="42" t="s">
        <v>252</v>
      </c>
      <c r="F137" s="19" t="s">
        <v>371</v>
      </c>
      <c r="G137" s="25" t="s">
        <v>511</v>
      </c>
      <c r="H137" s="40" t="s">
        <v>575</v>
      </c>
      <c r="I137" s="38"/>
      <c r="J137" s="53">
        <f>+OrderQty($I$4,B137,G137,I137)</f>
        <v>6</v>
      </c>
    </row>
    <row r="138" spans="1:10" s="2" customFormat="1" ht="12.75">
      <c r="A138" s="16"/>
      <c r="B138" s="46">
        <v>1</v>
      </c>
      <c r="C138" s="18" t="s">
        <v>25</v>
      </c>
      <c r="D138" s="41" t="s">
        <v>142</v>
      </c>
      <c r="E138" s="41" t="s">
        <v>253</v>
      </c>
      <c r="F138" s="18" t="s">
        <v>372</v>
      </c>
      <c r="G138" s="24" t="s">
        <v>512</v>
      </c>
      <c r="H138" s="39" t="s">
        <v>576</v>
      </c>
      <c r="I138" s="37"/>
      <c r="J138" s="53">
        <f>+OrderQty($I$4,B138,G138,I138)</f>
        <v>6</v>
      </c>
    </row>
    <row r="139" spans="1:10" s="2" customFormat="1" ht="12.75">
      <c r="A139" s="16"/>
      <c r="B139" s="47">
        <v>1</v>
      </c>
      <c r="C139" s="19" t="s">
        <v>25</v>
      </c>
      <c r="D139" s="42" t="s">
        <v>143</v>
      </c>
      <c r="E139" s="42" t="s">
        <v>254</v>
      </c>
      <c r="F139" s="19" t="s">
        <v>254</v>
      </c>
      <c r="G139" s="25" t="s">
        <v>513</v>
      </c>
      <c r="H139" s="40" t="s">
        <v>573</v>
      </c>
      <c r="I139" s="38"/>
      <c r="J139" s="53">
        <f>+OrderQty($I$4,B139,G139,I139)</f>
        <v>6</v>
      </c>
    </row>
    <row r="140" spans="1:10" s="2" customFormat="1" ht="12.75">
      <c r="A140" s="16"/>
      <c r="B140" s="46">
        <v>1</v>
      </c>
      <c r="C140" s="18" t="s">
        <v>25</v>
      </c>
      <c r="D140" s="41" t="s">
        <v>144</v>
      </c>
      <c r="E140" s="41" t="s">
        <v>255</v>
      </c>
      <c r="F140" s="18" t="s">
        <v>373</v>
      </c>
      <c r="G140" s="24" t="s">
        <v>514</v>
      </c>
      <c r="H140" s="39" t="s">
        <v>573</v>
      </c>
      <c r="I140" s="37"/>
      <c r="J140" s="53">
        <f>+OrderQty($I$4,B140,G140,I140)</f>
        <v>6</v>
      </c>
    </row>
    <row r="141" spans="1:10" s="2" customFormat="1" ht="12.75">
      <c r="A141" s="16"/>
      <c r="B141" s="47">
        <v>1</v>
      </c>
      <c r="C141" s="19" t="s">
        <v>25</v>
      </c>
      <c r="D141" s="42" t="s">
        <v>145</v>
      </c>
      <c r="E141" s="42" t="s">
        <v>256</v>
      </c>
      <c r="F141" s="19" t="s">
        <v>374</v>
      </c>
      <c r="G141" s="25" t="s">
        <v>515</v>
      </c>
      <c r="H141" s="40" t="s">
        <v>573</v>
      </c>
      <c r="I141" s="38"/>
      <c r="J141" s="53">
        <f>+OrderQty($I$4,B141,G141,I141)</f>
        <v>6</v>
      </c>
    </row>
    <row r="142" spans="1:10" s="2" customFormat="1" ht="12.75">
      <c r="A142" s="16"/>
      <c r="B142" s="46">
        <v>2</v>
      </c>
      <c r="C142" s="18" t="s">
        <v>25</v>
      </c>
      <c r="D142" s="41" t="s">
        <v>146</v>
      </c>
      <c r="E142" s="41" t="s">
        <v>257</v>
      </c>
      <c r="F142" s="18" t="s">
        <v>375</v>
      </c>
      <c r="G142" s="24" t="s">
        <v>516</v>
      </c>
      <c r="H142" s="39" t="s">
        <v>577</v>
      </c>
      <c r="I142" s="37"/>
      <c r="J142" s="53">
        <f>+OrderQty($I$4,B142,G142,I142)</f>
        <v>7</v>
      </c>
    </row>
    <row r="143" spans="1:10" s="2" customFormat="1" ht="12.75">
      <c r="A143" s="16"/>
      <c r="B143" s="47">
        <v>1</v>
      </c>
      <c r="C143" s="19" t="s">
        <v>25</v>
      </c>
      <c r="D143" s="42" t="s">
        <v>147</v>
      </c>
      <c r="E143" s="42" t="s">
        <v>258</v>
      </c>
      <c r="F143" s="19" t="s">
        <v>376</v>
      </c>
      <c r="G143" s="25" t="s">
        <v>517</v>
      </c>
      <c r="H143" s="40" t="s">
        <v>575</v>
      </c>
      <c r="I143" s="38"/>
      <c r="J143" s="53">
        <f>+OrderQty($I$4,B143,G143,I143)</f>
        <v>6</v>
      </c>
    </row>
    <row r="144" spans="1:10" s="2" customFormat="1" ht="22.5">
      <c r="A144" s="16"/>
      <c r="B144" s="46">
        <v>3</v>
      </c>
      <c r="C144" s="18" t="s">
        <v>25</v>
      </c>
      <c r="D144" s="41" t="s">
        <v>148</v>
      </c>
      <c r="E144" s="41" t="s">
        <v>259</v>
      </c>
      <c r="F144" s="18" t="s">
        <v>377</v>
      </c>
      <c r="G144" s="24" t="s">
        <v>518</v>
      </c>
      <c r="H144" s="39" t="s">
        <v>577</v>
      </c>
      <c r="I144" s="37"/>
      <c r="J144" s="53">
        <f>+OrderQty($I$4,B144,G144,I144)</f>
        <v>8</v>
      </c>
    </row>
    <row r="145" spans="1:10" s="2" customFormat="1" ht="12.75">
      <c r="A145" s="16"/>
      <c r="B145" s="47">
        <v>1</v>
      </c>
      <c r="C145" s="19" t="s">
        <v>25</v>
      </c>
      <c r="D145" s="42" t="s">
        <v>149</v>
      </c>
      <c r="E145" s="42" t="s">
        <v>260</v>
      </c>
      <c r="F145" s="19" t="s">
        <v>378</v>
      </c>
      <c r="G145" s="25" t="s">
        <v>519</v>
      </c>
      <c r="H145" s="40" t="s">
        <v>578</v>
      </c>
      <c r="I145" s="38"/>
      <c r="J145" s="53">
        <f>+OrderQty($I$4,B145,G145,I145)</f>
        <v>6</v>
      </c>
    </row>
    <row r="146" spans="1:10" s="2" customFormat="1" ht="12.75">
      <c r="A146" s="16"/>
      <c r="B146" s="46">
        <v>10</v>
      </c>
      <c r="C146" s="18" t="s">
        <v>25</v>
      </c>
      <c r="D146" s="41" t="s">
        <v>150</v>
      </c>
      <c r="E146" s="41" t="s">
        <v>160</v>
      </c>
      <c r="F146" s="18" t="s">
        <v>160</v>
      </c>
      <c r="G146" s="24" t="s">
        <v>520</v>
      </c>
      <c r="H146" s="39" t="s">
        <v>579</v>
      </c>
      <c r="I146" s="37" t="s">
        <v>585</v>
      </c>
      <c r="J146" s="53">
        <f>+OrderQty($I$4,B146,G146,I146)</f>
        <v>11</v>
      </c>
    </row>
    <row r="147" spans="1:10" s="2" customFormat="1" ht="22.5">
      <c r="A147" s="16"/>
      <c r="B147" s="47">
        <v>15</v>
      </c>
      <c r="C147" s="19" t="s">
        <v>25</v>
      </c>
      <c r="D147" s="42" t="s">
        <v>151</v>
      </c>
      <c r="E147" s="42" t="s">
        <v>160</v>
      </c>
      <c r="F147" s="19" t="s">
        <v>379</v>
      </c>
      <c r="G147" s="25" t="s">
        <v>521</v>
      </c>
      <c r="H147" s="40" t="s">
        <v>580</v>
      </c>
      <c r="I147" s="38" t="s">
        <v>585</v>
      </c>
      <c r="J147" s="53">
        <f>+OrderQty($I$4,B147,G147,I147)</f>
        <v>16</v>
      </c>
    </row>
    <row r="148" spans="1:10" s="2" customFormat="1" ht="12.75">
      <c r="A148" s="16"/>
      <c r="B148" s="46">
        <v>5</v>
      </c>
      <c r="C148" s="18" t="s">
        <v>25</v>
      </c>
      <c r="D148" s="41" t="s">
        <v>152</v>
      </c>
      <c r="E148" s="41" t="s">
        <v>160</v>
      </c>
      <c r="F148" s="18" t="s">
        <v>380</v>
      </c>
      <c r="G148" s="24" t="s">
        <v>522</v>
      </c>
      <c r="H148" s="39" t="s">
        <v>581</v>
      </c>
      <c r="I148" s="37" t="s">
        <v>585</v>
      </c>
      <c r="J148" s="53">
        <f>+OrderQty($I$4,B148,G148,I148)</f>
        <v>6</v>
      </c>
    </row>
    <row r="149" spans="1:10" s="2" customFormat="1" ht="22.5">
      <c r="A149" s="16"/>
      <c r="B149" s="47">
        <v>4</v>
      </c>
      <c r="C149" s="19" t="s">
        <v>26</v>
      </c>
      <c r="D149" s="42" t="s">
        <v>153</v>
      </c>
      <c r="E149" s="42" t="s">
        <v>261</v>
      </c>
      <c r="F149" s="19" t="s">
        <v>381</v>
      </c>
      <c r="G149" s="25" t="s">
        <v>523</v>
      </c>
      <c r="H149" s="40" t="s">
        <v>582</v>
      </c>
      <c r="I149" s="38"/>
      <c r="J149" s="53">
        <f>+OrderQty($I$4,B149,G149,I149)</f>
        <v>9</v>
      </c>
    </row>
    <row r="150" spans="1:10" ht="33.75">
      <c r="A150" s="16"/>
      <c r="B150" s="46">
        <v>1</v>
      </c>
      <c r="C150" s="18" t="s">
        <v>25</v>
      </c>
      <c r="D150" s="41" t="s">
        <v>154</v>
      </c>
      <c r="E150" s="41" t="s">
        <v>262</v>
      </c>
      <c r="F150" s="18" t="s">
        <v>382</v>
      </c>
      <c r="G150" s="24" t="s">
        <v>524</v>
      </c>
      <c r="H150" s="39" t="s">
        <v>583</v>
      </c>
      <c r="I150" s="37"/>
      <c r="J150" s="53">
        <f>+OrderQty($I$4,B150,G150,I150)</f>
        <v>6</v>
      </c>
    </row>
    <row r="151" spans="1:10" ht="13.5" thickBot="1">
      <c r="A151" s="17"/>
      <c r="B151" s="44">
        <f>SUM(B10:B150)</f>
        <v>571</v>
      </c>
      <c r="C151" s="45" t="s">
        <v>9</v>
      </c>
      <c r="D151" s="34"/>
      <c r="E151" s="20"/>
      <c r="F151" s="20"/>
      <c r="G151" s="26"/>
      <c r="H151" s="26"/>
      <c r="I151" s="20"/>
      <c r="J151" s="49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7" ht="18">
      <c r="B155" s="1"/>
      <c r="C155" s="74" t="s">
        <v>8</v>
      </c>
      <c r="D155" s="75"/>
      <c r="E155" s="76"/>
      <c r="F155" s="35"/>
      <c r="G155" s="36"/>
    </row>
    <row r="156" spans="3:5" ht="12.75">
      <c r="C156" s="33" t="s">
        <v>3</v>
      </c>
      <c r="D156" s="61"/>
      <c r="E156" s="57">
        <f>COUNT(B10:B150)</f>
        <v>141</v>
      </c>
    </row>
    <row r="157" spans="3:5" ht="12.75">
      <c r="C157" s="22" t="s">
        <v>4</v>
      </c>
      <c r="D157" s="62"/>
      <c r="E157" s="58">
        <f>SUMIF($I$10:$I$150,"",$B$10:$B$150)</f>
        <v>517</v>
      </c>
    </row>
    <row r="158" spans="3:5" ht="12.75">
      <c r="C158" s="33" t="s">
        <v>5</v>
      </c>
      <c r="D158" s="61"/>
      <c r="E158" s="59">
        <f>SUMIF($I$10:$I$150,"TH",$B$10:$B$150)</f>
        <v>54</v>
      </c>
    </row>
    <row r="159" spans="3:5" ht="12.75">
      <c r="C159" s="22" t="s">
        <v>6</v>
      </c>
      <c r="D159" s="62"/>
      <c r="E159" s="58">
        <f>SUMIF($I$10:$I$150,"FP",$B$10:$B$150)</f>
        <v>0</v>
      </c>
    </row>
    <row r="160" spans="3:5" ht="12.75">
      <c r="C160" s="33" t="s">
        <v>7</v>
      </c>
      <c r="D160" s="61"/>
      <c r="E160" s="59">
        <f>SUMIF($I$10:$I$150,"BGA",$B$10:$B$150)</f>
        <v>0</v>
      </c>
    </row>
    <row r="161" spans="3:5" ht="12.75">
      <c r="C161" s="56" t="s">
        <v>16</v>
      </c>
      <c r="D161" s="63"/>
      <c r="E161" s="60">
        <f>SUMIF($I$10:$I$150,"M",$B$10:$B$150)</f>
        <v>0</v>
      </c>
    </row>
  </sheetData>
  <sheetProtection/>
  <mergeCells count="3">
    <mergeCell ref="G4:H4"/>
    <mergeCell ref="E8:F8"/>
    <mergeCell ref="C155:E155"/>
  </mergeCells>
  <printOptions/>
  <pageMargins left="0.46" right="0.36" top="0.58" bottom="1" header="0.5" footer="0.5"/>
  <pageSetup fitToHeight="99" fitToWidth="1" horizontalDpi="200" verticalDpi="200" orientation="landscape" scale="79" r:id="rId1"/>
  <headerFooter alignWithMargins="0">
    <oddFooter>&amp;L&amp;"Arial,Bold"LIGO&amp;C&amp;D&amp;RPage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Moreno</dc:creator>
  <cp:keywords/>
  <dc:description/>
  <cp:lastModifiedBy>Marc Pirello</cp:lastModifiedBy>
  <cp:lastPrinted>2007-03-08T22:58:03Z</cp:lastPrinted>
  <dcterms:created xsi:type="dcterms:W3CDTF">2002-11-05T15:28:02Z</dcterms:created>
  <dcterms:modified xsi:type="dcterms:W3CDTF">2023-09-29T21:14:34Z</dcterms:modified>
  <cp:category/>
  <cp:version/>
  <cp:contentType/>
  <cp:contentStatus/>
</cp:coreProperties>
</file>