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</sheets>
  <definedNames/>
  <calcPr/>
</workbook>
</file>

<file path=xl/sharedStrings.xml><?xml version="1.0" encoding="utf-8"?>
<sst xmlns="http://schemas.openxmlformats.org/spreadsheetml/2006/main" count="34" uniqueCount="24">
  <si>
    <t>Intensity as a Function of Power and Beam Spot</t>
  </si>
  <si>
    <t>Approximate Power and Intensity for Different LIGO Optics</t>
  </si>
  <si>
    <t>Power [W]</t>
  </si>
  <si>
    <t>Optic</t>
  </si>
  <si>
    <t>Beam Size [mm]</t>
  </si>
  <si>
    <t>Intensity [W/mm²]</t>
  </si>
  <si>
    <t>Notes</t>
  </si>
  <si>
    <t>Beam Spot Radius [mm]</t>
  </si>
  <si>
    <t>BS</t>
  </si>
  <si>
    <t>prc gain =</t>
  </si>
  <si>
    <t>ITMY</t>
  </si>
  <si>
    <t>arm gain =</t>
  </si>
  <si>
    <t>ETMY</t>
  </si>
  <si>
    <t xml:space="preserve">initial power = </t>
  </si>
  <si>
    <t>PRM</t>
  </si>
  <si>
    <t>gain and beam size from D0902838-v5</t>
  </si>
  <si>
    <t>Approximate Intensities for Laser Damage Experiment</t>
  </si>
  <si>
    <t>Focal Length [mm]</t>
  </si>
  <si>
    <t>Beam Waist [um]</t>
  </si>
  <si>
    <t>beam waist from T2000449-v3</t>
  </si>
  <si>
    <t>intensity = power/(pi*radius²) [W/mm²]</t>
  </si>
  <si>
    <t>Approximate Intensities for Laser Damage Experiment Continued</t>
  </si>
  <si>
    <t>Error [mm]</t>
  </si>
  <si>
    <t>beam waist calcualted w A la Mode; read T2000449-v3 for more info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</si>
</sst>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color theme="1"/>
      <name val="Arial"/>
    </font>
    <font>
      <b/>
      <color theme="1"/>
      <name val="Arial"/>
    </font>
    <font>
      <b/>
    </font>
    <font/>
  </fonts>
  <fills count="5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F4CCCC"/>
        <bgColor rgb="FFF4CCCC"/>
      </patternFill>
    </fill>
    <fill>
      <patternFill patternType="solid">
        <fgColor rgb="FFFFF2CC"/>
        <bgColor rgb="FFFFF2CC"/>
      </patternFill>
    </fill>
  </fills>
  <borders count="7">
    <border/>
    <border>
      <right style="medium">
        <color rgb="FF000000"/>
      </right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 style="medium">
        <color rgb="FF000000"/>
      </left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center" readingOrder="0" vertical="center"/>
    </xf>
    <xf borderId="1" fillId="0" fontId="1" numFmtId="0" xfId="0" applyBorder="1" applyFont="1"/>
    <xf borderId="0" fillId="0" fontId="2" numFmtId="0" xfId="0" applyAlignment="1" applyFont="1">
      <alignment horizontal="center" readingOrder="0"/>
    </xf>
    <xf borderId="2" fillId="0" fontId="1" numFmtId="0" xfId="0" applyBorder="1" applyFont="1"/>
    <xf borderId="3" fillId="0" fontId="1" numFmtId="0" xfId="0" applyBorder="1" applyFont="1"/>
    <xf borderId="0" fillId="2" fontId="2" numFmtId="0" xfId="0" applyAlignment="1" applyFill="1" applyFont="1">
      <alignment horizontal="center" readingOrder="0"/>
    </xf>
    <xf borderId="0" fillId="3" fontId="2" numFmtId="0" xfId="0" applyAlignment="1" applyFill="1" applyFont="1">
      <alignment horizontal="center" readingOrder="0"/>
    </xf>
    <xf borderId="2" fillId="0" fontId="2" numFmtId="0" xfId="0" applyAlignment="1" applyBorder="1" applyFont="1">
      <alignment horizontal="center" readingOrder="0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center" readingOrder="0" textRotation="90" vertical="center"/>
    </xf>
    <xf borderId="0" fillId="4" fontId="1" numFmtId="0" xfId="0" applyAlignment="1" applyFill="1" applyFont="1">
      <alignment horizontal="center" readingOrder="0"/>
    </xf>
    <xf borderId="4" fillId="0" fontId="1" numFmtId="2" xfId="0" applyAlignment="1" applyBorder="1" applyFont="1" applyNumberFormat="1">
      <alignment horizontal="center"/>
    </xf>
    <xf borderId="5" fillId="0" fontId="1" numFmtId="2" xfId="0" applyAlignment="1" applyBorder="1" applyFont="1" applyNumberFormat="1">
      <alignment horizontal="center"/>
    </xf>
    <xf borderId="0" fillId="0" fontId="1" numFmtId="0" xfId="0" applyAlignment="1" applyFont="1">
      <alignment horizontal="center" readingOrder="0"/>
    </xf>
    <xf borderId="0" fillId="0" fontId="1" numFmtId="0" xfId="0" applyAlignment="1" applyFont="1">
      <alignment horizontal="center"/>
    </xf>
    <xf borderId="0" fillId="0" fontId="1" numFmtId="0" xfId="0" applyAlignment="1" applyFont="1">
      <alignment horizontal="right" readingOrder="0"/>
    </xf>
    <xf borderId="0" fillId="0" fontId="1" numFmtId="0" xfId="0" applyAlignment="1" applyFont="1">
      <alignment horizontal="left"/>
    </xf>
    <xf borderId="6" fillId="0" fontId="1" numFmtId="2" xfId="0" applyAlignment="1" applyBorder="1" applyFont="1" applyNumberFormat="1">
      <alignment horizontal="center"/>
    </xf>
    <xf borderId="0" fillId="0" fontId="1" numFmtId="2" xfId="0" applyAlignment="1" applyFont="1" applyNumberFormat="1">
      <alignment horizontal="center"/>
    </xf>
    <xf borderId="0" fillId="0" fontId="1" numFmtId="0" xfId="0" applyAlignment="1" applyFont="1">
      <alignment horizontal="left" readingOrder="0"/>
    </xf>
    <xf borderId="0" fillId="0" fontId="2" numFmtId="0" xfId="0" applyFont="1"/>
    <xf borderId="2" fillId="0" fontId="3" numFmtId="0" xfId="0" applyAlignment="1" applyBorder="1" applyFont="1">
      <alignment horizontal="center" readingOrder="0"/>
    </xf>
    <xf borderId="0" fillId="0" fontId="1" numFmtId="0" xfId="0" applyAlignment="1" applyFont="1">
      <alignment horizontal="center" readingOrder="0" vertical="center"/>
    </xf>
    <xf borderId="0" fillId="0" fontId="4" numFmtId="0" xfId="0" applyAlignment="1" applyFont="1">
      <alignment horizontal="center" readingOrder="0"/>
    </xf>
    <xf borderId="0" fillId="0" fontId="3" numFmtId="0" xfId="0" applyAlignment="1" applyFont="1">
      <alignment readingOrder="0"/>
    </xf>
    <xf borderId="0" fillId="0" fontId="4" numFmtId="0" xfId="0" applyAlignment="1" applyFont="1">
      <alignment horizontal="left"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3.14"/>
    <col customWidth="1" min="2" max="2" width="7.43"/>
    <col customWidth="1" min="3" max="3" width="9.86"/>
    <col customWidth="1" min="4" max="4" width="20.0"/>
    <col customWidth="1" min="6" max="6" width="22.29"/>
    <col customWidth="1" min="7" max="7" width="18.29"/>
    <col customWidth="1" min="8" max="8" width="19.57"/>
    <col customWidth="1" min="9" max="9" width="22.29"/>
    <col customWidth="1" min="10" max="10" width="21.57"/>
  </cols>
  <sheetData>
    <row r="1">
      <c r="E1" s="1"/>
      <c r="F1" s="1"/>
      <c r="H1" s="1"/>
    </row>
    <row r="2">
      <c r="B2" s="2" t="s">
        <v>0</v>
      </c>
      <c r="H2" s="2"/>
      <c r="I2" s="2"/>
      <c r="J2" s="2"/>
    </row>
    <row r="3">
      <c r="G3" s="2" t="s">
        <v>1</v>
      </c>
    </row>
    <row r="4">
      <c r="C4" s="3"/>
      <c r="D4" s="4" t="s">
        <v>2</v>
      </c>
    </row>
    <row r="5">
      <c r="B5" s="5"/>
      <c r="C5" s="6"/>
      <c r="D5" s="7">
        <f>E5*0.15</f>
        <v>15</v>
      </c>
      <c r="E5" s="8">
        <v>100.0</v>
      </c>
      <c r="G5" s="9" t="s">
        <v>3</v>
      </c>
      <c r="H5" s="9" t="s">
        <v>2</v>
      </c>
      <c r="I5" s="9" t="s">
        <v>4</v>
      </c>
      <c r="J5" s="9" t="s">
        <v>5</v>
      </c>
      <c r="L5" s="10" t="s">
        <v>6</v>
      </c>
    </row>
    <row r="6">
      <c r="B6" s="11" t="s">
        <v>7</v>
      </c>
      <c r="C6" s="12">
        <v>0.2</v>
      </c>
      <c r="D6" s="13">
        <f>2*D5/(PI()*(C6)^2)</f>
        <v>238.7324146</v>
      </c>
      <c r="E6" s="14">
        <f>2*E5/(PI()*(C6)^2)</f>
        <v>1591.549431</v>
      </c>
      <c r="G6" s="15" t="s">
        <v>8</v>
      </c>
      <c r="H6" s="16">
        <f>M6*M8</f>
        <v>1520</v>
      </c>
      <c r="I6" s="15">
        <v>53.0</v>
      </c>
      <c r="J6" s="16">
        <f t="shared" ref="J6:J9" si="1">2*H6/(I6^2*PI())</f>
        <v>0.3444863133</v>
      </c>
      <c r="L6" s="17" t="s">
        <v>9</v>
      </c>
      <c r="M6" s="18">
        <f>38</f>
        <v>38</v>
      </c>
    </row>
    <row r="7">
      <c r="C7" s="12">
        <v>0.3</v>
      </c>
      <c r="D7" s="19">
        <f>2*D5/(PI()*(C7)^2)</f>
        <v>106.1032954</v>
      </c>
      <c r="E7" s="20">
        <f>2*E5/(PI()*(C7)^2)</f>
        <v>707.3553026</v>
      </c>
      <c r="G7" s="15" t="s">
        <v>10</v>
      </c>
      <c r="H7" s="16">
        <f>M7*H6/2+H6</f>
        <v>206720</v>
      </c>
      <c r="I7" s="15">
        <v>53.0</v>
      </c>
      <c r="J7" s="16">
        <f t="shared" si="1"/>
        <v>46.85013861</v>
      </c>
      <c r="L7" s="17" t="s">
        <v>11</v>
      </c>
      <c r="M7" s="18">
        <f>270</f>
        <v>270</v>
      </c>
    </row>
    <row r="8">
      <c r="C8" s="12">
        <v>0.4</v>
      </c>
      <c r="D8" s="19">
        <f>2*D5/(PI()*(C8)^2)</f>
        <v>59.68310366</v>
      </c>
      <c r="E8" s="20">
        <f>2*E5/(PI()*(C8)^2)</f>
        <v>397.8873577</v>
      </c>
      <c r="G8" s="15" t="s">
        <v>12</v>
      </c>
      <c r="H8" s="16">
        <f>M7*H6/2</f>
        <v>205200</v>
      </c>
      <c r="I8" s="15">
        <v>62.0</v>
      </c>
      <c r="J8" s="16">
        <f t="shared" si="1"/>
        <v>33.98396912</v>
      </c>
      <c r="L8" s="17" t="s">
        <v>13</v>
      </c>
      <c r="M8" s="21">
        <v>40.0</v>
      </c>
    </row>
    <row r="9">
      <c r="C9" s="12">
        <v>0.5</v>
      </c>
      <c r="D9" s="19">
        <f>2*D5/(PI()*(C9)^2)</f>
        <v>38.19718634</v>
      </c>
      <c r="E9" s="20">
        <f>2*E5/(PI()*(C9)^2)</f>
        <v>254.6479089</v>
      </c>
      <c r="G9" s="15" t="s">
        <v>14</v>
      </c>
      <c r="H9" s="16">
        <f>M6*M8</f>
        <v>1520</v>
      </c>
      <c r="I9" s="15">
        <v>2.2</v>
      </c>
      <c r="J9" s="16">
        <f t="shared" si="1"/>
        <v>199.9301764</v>
      </c>
      <c r="L9" s="1" t="s">
        <v>15</v>
      </c>
    </row>
    <row r="10">
      <c r="C10" s="12">
        <v>0.6</v>
      </c>
      <c r="D10" s="19">
        <f>2*D5/(PI()*(C10)^2)</f>
        <v>26.52582385</v>
      </c>
      <c r="E10" s="20">
        <f>2*E5/(PI()*(C10)^2)</f>
        <v>176.8388257</v>
      </c>
    </row>
    <row r="11">
      <c r="C11" s="12">
        <v>0.7</v>
      </c>
      <c r="D11" s="19">
        <f>2*D5/(PI()*(C11)^2)</f>
        <v>19.48836038</v>
      </c>
      <c r="E11" s="20">
        <f>2*E5/(PI()*(C11)^2)</f>
        <v>129.9224025</v>
      </c>
    </row>
    <row r="12">
      <c r="C12" s="12">
        <v>0.8</v>
      </c>
      <c r="D12" s="19">
        <f>2*D5/(PI()*(C12)^2)</f>
        <v>14.92077591</v>
      </c>
      <c r="E12" s="20">
        <f>2*E5/(PI()*(C12)^2)</f>
        <v>99.47183943</v>
      </c>
    </row>
    <row r="13">
      <c r="C13" s="12">
        <v>0.9</v>
      </c>
      <c r="D13" s="19">
        <f>2*D5/(PI()*(C13)^2)</f>
        <v>11.78925504</v>
      </c>
      <c r="E13" s="20">
        <f>2*E5/(PI()*(C13)^2)</f>
        <v>78.59503363</v>
      </c>
    </row>
    <row r="14">
      <c r="C14" s="12">
        <v>1.0</v>
      </c>
      <c r="D14" s="19">
        <f>2*D5/(PI()*(C14)^2)</f>
        <v>9.549296586</v>
      </c>
      <c r="E14" s="20">
        <f>2*E5/(PI()*(C14)^2)</f>
        <v>63.66197724</v>
      </c>
    </row>
    <row r="15">
      <c r="C15" s="12">
        <v>1.1</v>
      </c>
      <c r="D15" s="19">
        <f>2*D5/(PI()*(C15)^2)</f>
        <v>7.891980649</v>
      </c>
      <c r="E15" s="20">
        <f>2*E5/(PI()*(C15)^2)</f>
        <v>52.61320433</v>
      </c>
    </row>
    <row r="16">
      <c r="C16" s="12">
        <v>1.2</v>
      </c>
      <c r="D16" s="19">
        <f>2*D5/(PI()*(C16)^2)</f>
        <v>6.631455962</v>
      </c>
      <c r="E16" s="20">
        <f>2*E5/(PI()*(C16)^2)</f>
        <v>44.20970641</v>
      </c>
    </row>
    <row r="17">
      <c r="C17" s="12">
        <v>1.3</v>
      </c>
      <c r="D17" s="19">
        <f>2*D5/(PI()*(C17)^2)</f>
        <v>5.650471352</v>
      </c>
      <c r="E17" s="20">
        <f>2*E5/(PI()*(C17)^2)</f>
        <v>37.66980902</v>
      </c>
    </row>
    <row r="18">
      <c r="C18" s="12">
        <v>1.4</v>
      </c>
      <c r="D18" s="19">
        <f>2*D5/(PI()*(C18)^2)</f>
        <v>4.872090095</v>
      </c>
      <c r="E18" s="20">
        <f>2*E5/(PI()*(C18)^2)</f>
        <v>32.48060063</v>
      </c>
    </row>
    <row r="19">
      <c r="C19" s="12">
        <v>1.5</v>
      </c>
      <c r="D19" s="19">
        <f>2*D5/(PI()*(C19)^2)</f>
        <v>4.244131816</v>
      </c>
      <c r="E19" s="20">
        <f>2*E5/(PI()*(C19)^2)</f>
        <v>28.29421211</v>
      </c>
      <c r="G19" s="2" t="s">
        <v>16</v>
      </c>
      <c r="J19" s="2"/>
    </row>
    <row r="20">
      <c r="C20" s="12">
        <v>1.6</v>
      </c>
      <c r="D20" s="19">
        <f>2*D5/(PI()*(C20)^2)</f>
        <v>3.730193979</v>
      </c>
      <c r="E20" s="20">
        <f>2*E5/(PI()*(C20)^2)</f>
        <v>24.86795986</v>
      </c>
      <c r="J20" s="2"/>
    </row>
    <row r="21">
      <c r="C21" s="12">
        <v>1.7</v>
      </c>
      <c r="D21" s="19">
        <f>2*D5/(PI()*(C21)^2)</f>
        <v>3.304254874</v>
      </c>
      <c r="E21" s="20">
        <f>2*E5/(PI()*(C21)^2)</f>
        <v>22.02836583</v>
      </c>
      <c r="G21" s="9" t="s">
        <v>17</v>
      </c>
      <c r="H21" s="9" t="s">
        <v>18</v>
      </c>
      <c r="I21" s="9" t="s">
        <v>5</v>
      </c>
      <c r="K21" s="10" t="s">
        <v>6</v>
      </c>
    </row>
    <row r="22">
      <c r="C22" s="12">
        <v>1.8</v>
      </c>
      <c r="D22" s="19">
        <f>2*D5/(PI()*(C22)^2)</f>
        <v>2.947313761</v>
      </c>
      <c r="E22" s="20">
        <f>2*E5/(PI()*(C22)^2)</f>
        <v>19.64875841</v>
      </c>
      <c r="G22" s="15">
        <v>750.0</v>
      </c>
      <c r="H22" s="15">
        <v>58.0</v>
      </c>
      <c r="I22" s="16">
        <f>2*L22/(PI()*(H22*0.001)^2)</f>
        <v>18924.48788</v>
      </c>
      <c r="K22" s="17" t="s">
        <v>13</v>
      </c>
      <c r="L22" s="21">
        <v>100.0</v>
      </c>
    </row>
    <row r="23">
      <c r="C23" s="12">
        <v>1.9</v>
      </c>
      <c r="D23" s="19">
        <f>2*D5/(PI()*(C23)^2)</f>
        <v>2.645234511</v>
      </c>
      <c r="E23" s="20">
        <f>2*E5/(PI()*(C23)^2)</f>
        <v>17.63489674</v>
      </c>
      <c r="G23" s="15">
        <v>1000.0</v>
      </c>
      <c r="H23" s="15">
        <v>78.0</v>
      </c>
      <c r="I23" s="16">
        <f>2*L22/(PI()*(H23*0.001)^2)</f>
        <v>10463.83584</v>
      </c>
      <c r="K23" s="1" t="s">
        <v>19</v>
      </c>
    </row>
    <row r="24">
      <c r="C24" s="12">
        <v>2.0</v>
      </c>
      <c r="D24" s="19">
        <f>2*D5/(PI()*(C24)^2)</f>
        <v>2.387324146</v>
      </c>
      <c r="E24" s="20">
        <f>2*E5/(PI()*(C24)^2)</f>
        <v>15.91549431</v>
      </c>
      <c r="G24" s="15"/>
      <c r="H24" s="16"/>
      <c r="I24" s="15"/>
      <c r="J24" s="16"/>
    </row>
    <row r="25">
      <c r="G25" s="15"/>
      <c r="H25" s="16"/>
      <c r="I25" s="15"/>
      <c r="J25" s="16"/>
    </row>
    <row r="27">
      <c r="B27" s="10" t="s">
        <v>6</v>
      </c>
    </row>
    <row r="28">
      <c r="B28" s="1" t="s">
        <v>20</v>
      </c>
    </row>
    <row r="33">
      <c r="A33" s="22"/>
    </row>
  </sheetData>
  <mergeCells count="5">
    <mergeCell ref="B2:E3"/>
    <mergeCell ref="G3:J4"/>
    <mergeCell ref="D4:E4"/>
    <mergeCell ref="B6:B24"/>
    <mergeCell ref="G19:I20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29"/>
    <col customWidth="1" min="2" max="2" width="20.86"/>
    <col customWidth="1" min="3" max="4" width="18.57"/>
    <col customWidth="1" min="5" max="5" width="28.86"/>
  </cols>
  <sheetData>
    <row r="3">
      <c r="B3" s="2" t="s">
        <v>21</v>
      </c>
      <c r="F3" s="2"/>
    </row>
    <row r="4">
      <c r="F4" s="2"/>
    </row>
    <row r="5">
      <c r="B5" s="9" t="s">
        <v>17</v>
      </c>
      <c r="C5" s="23" t="s">
        <v>22</v>
      </c>
      <c r="D5" s="9" t="s">
        <v>18</v>
      </c>
      <c r="E5" s="9" t="s">
        <v>5</v>
      </c>
    </row>
    <row r="6">
      <c r="B6" s="24">
        <v>750.0</v>
      </c>
      <c r="C6" s="25">
        <v>0.0</v>
      </c>
      <c r="D6" s="25">
        <v>58.34</v>
      </c>
      <c r="E6" s="16">
        <f>2*H7/(PI()*(D6*0.001)^2)</f>
        <v>18704.55039</v>
      </c>
      <c r="G6" s="26" t="s">
        <v>6</v>
      </c>
      <c r="H6" s="1"/>
    </row>
    <row r="7">
      <c r="C7" s="25">
        <v>1.0</v>
      </c>
      <c r="D7" s="25">
        <v>58.81</v>
      </c>
      <c r="E7" s="16">
        <f>2*H7/(PI()*(D7*0.001)^2)</f>
        <v>18406.77757</v>
      </c>
      <c r="G7" s="17" t="s">
        <v>13</v>
      </c>
      <c r="H7" s="27">
        <v>100.0</v>
      </c>
    </row>
    <row r="8">
      <c r="C8" s="25">
        <v>3.0</v>
      </c>
      <c r="D8" s="25">
        <v>62.1</v>
      </c>
      <c r="E8" s="16">
        <f>2*H7/(PI()*(D8*0.001)^2)</f>
        <v>16508.0936</v>
      </c>
      <c r="G8" s="27" t="s">
        <v>23</v>
      </c>
    </row>
    <row r="9">
      <c r="C9" s="25">
        <v>5.0</v>
      </c>
      <c r="D9" s="25">
        <v>68.09</v>
      </c>
      <c r="E9" s="16">
        <f>2*H7/(PI()*(D9*0.001)^2)</f>
        <v>13731.35688</v>
      </c>
    </row>
    <row r="10">
      <c r="B10" s="24">
        <v>1000.0</v>
      </c>
      <c r="C10" s="25">
        <v>0.0</v>
      </c>
      <c r="D10" s="25">
        <v>77.78</v>
      </c>
      <c r="E10" s="16">
        <f>2*H7/(PI()*(D10*0.001)^2)</f>
        <v>10523.11328</v>
      </c>
    </row>
    <row r="11">
      <c r="C11" s="25">
        <v>1.0</v>
      </c>
      <c r="D11" s="25">
        <v>78.02</v>
      </c>
      <c r="E11" s="16">
        <f>2*H7/(PI()*(D11*0.001)^2)</f>
        <v>10458.47183</v>
      </c>
    </row>
    <row r="12">
      <c r="C12" s="25">
        <v>3.0</v>
      </c>
      <c r="D12" s="25">
        <v>79.52</v>
      </c>
      <c r="E12" s="16">
        <f>2*H7/(PI()*(D12*0.001)^2)</f>
        <v>10067.63311</v>
      </c>
    </row>
    <row r="13">
      <c r="C13" s="25">
        <v>5.0</v>
      </c>
      <c r="D13" s="25">
        <v>82.31</v>
      </c>
      <c r="E13" s="16">
        <f>2*H7/(PI()*(D13*0.001)^2)</f>
        <v>9396.690433</v>
      </c>
    </row>
  </sheetData>
  <mergeCells count="3">
    <mergeCell ref="B3:E4"/>
    <mergeCell ref="B10:B13"/>
    <mergeCell ref="B6:B9"/>
  </mergeCells>
  <drawing r:id="rId1"/>
</worksheet>
</file>